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showInkAnnotation="0"/>
  <mc:AlternateContent xmlns:mc="http://schemas.openxmlformats.org/markup-compatibility/2006">
    <mc:Choice Requires="x15">
      <x15ac:absPath xmlns:x15ac="http://schemas.microsoft.com/office/spreadsheetml/2010/11/ac" url="https://socskrb-my.sharepoint.com/personal/mvidek_mrosp_hr/Documents/FINI 2025/"/>
    </mc:Choice>
  </mc:AlternateContent>
  <xr:revisionPtr revIDLastSave="0" documentId="8_{71492953-A3F6-4E3A-80B9-87760315783C}"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E340" i="9" s="1"/>
  <c r="B340" i="9" s="1"/>
  <c r="G340" i="9"/>
  <c r="F340" i="9"/>
  <c r="F339" i="9"/>
  <c r="F338" i="9"/>
  <c r="F337" i="9"/>
  <c r="F336" i="9"/>
  <c r="H335" i="9"/>
  <c r="G335" i="9"/>
  <c r="E335" i="9" s="1"/>
  <c r="B335" i="9" s="1"/>
  <c r="F335" i="9"/>
  <c r="F334" i="9"/>
  <c r="H333" i="9"/>
  <c r="E333" i="9" s="1"/>
  <c r="B333" i="9" s="1"/>
  <c r="G333" i="9"/>
  <c r="F333" i="9"/>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E318" i="9" s="1"/>
  <c r="B318" i="9" s="1"/>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F292" i="9" s="1"/>
  <c r="B292" i="9" s="1"/>
  <c r="L292" i="9"/>
  <c r="E292" i="9"/>
  <c r="M291" i="9"/>
  <c r="L291" i="9"/>
  <c r="F291" i="9"/>
  <c r="E291" i="9"/>
  <c r="B291" i="9" s="1"/>
  <c r="M290" i="9"/>
  <c r="L290" i="9"/>
  <c r="F290" i="9"/>
  <c r="B290" i="9" s="1"/>
  <c r="E290" i="9"/>
  <c r="M289" i="9"/>
  <c r="L289" i="9"/>
  <c r="F289" i="9" s="1"/>
  <c r="B289" i="9" s="1"/>
  <c r="E289" i="9"/>
  <c r="M288" i="9"/>
  <c r="F288" i="9" s="1"/>
  <c r="B288" i="9" s="1"/>
  <c r="L288" i="9"/>
  <c r="E288" i="9"/>
  <c r="M287" i="9"/>
  <c r="L287" i="9"/>
  <c r="F287" i="9"/>
  <c r="E287" i="9"/>
  <c r="B287" i="9" s="1"/>
  <c r="M286" i="9"/>
  <c r="L286" i="9"/>
  <c r="F286" i="9"/>
  <c r="B286" i="9" s="1"/>
  <c r="E286" i="9"/>
  <c r="M285" i="9"/>
  <c r="L285" i="9"/>
  <c r="F285" i="9" s="1"/>
  <c r="B285" i="9" s="1"/>
  <c r="E285" i="9"/>
  <c r="M284" i="9"/>
  <c r="F284" i="9" s="1"/>
  <c r="B284" i="9" s="1"/>
  <c r="L284" i="9"/>
  <c r="E284" i="9"/>
  <c r="M283" i="9"/>
  <c r="L283" i="9"/>
  <c r="F283" i="9"/>
  <c r="E283" i="9"/>
  <c r="B283" i="9" s="1"/>
  <c r="M282" i="9"/>
  <c r="L282" i="9"/>
  <c r="F282" i="9"/>
  <c r="B282" i="9" s="1"/>
  <c r="E282" i="9"/>
  <c r="M281" i="9"/>
  <c r="L281" i="9"/>
  <c r="F281" i="9" s="1"/>
  <c r="B281" i="9" s="1"/>
  <c r="E281" i="9"/>
  <c r="M280" i="9"/>
  <c r="F280" i="9" s="1"/>
  <c r="B280" i="9" s="1"/>
  <c r="L280" i="9"/>
  <c r="E280" i="9"/>
  <c r="M279" i="9"/>
  <c r="L279" i="9"/>
  <c r="F279" i="9"/>
  <c r="E279" i="9"/>
  <c r="B279" i="9" s="1"/>
  <c r="M278" i="9"/>
  <c r="L278" i="9"/>
  <c r="F278" i="9"/>
  <c r="B278" i="9" s="1"/>
  <c r="E278" i="9"/>
  <c r="M277" i="9"/>
  <c r="L277" i="9"/>
  <c r="F277" i="9" s="1"/>
  <c r="B277" i="9" s="1"/>
  <c r="E277" i="9"/>
  <c r="M276" i="9"/>
  <c r="F276" i="9" s="1"/>
  <c r="B276" i="9" s="1"/>
  <c r="L276" i="9"/>
  <c r="E276" i="9"/>
  <c r="M275" i="9"/>
  <c r="L275" i="9"/>
  <c r="F275" i="9"/>
  <c r="E275" i="9"/>
  <c r="B275" i="9" s="1"/>
  <c r="M274" i="9"/>
  <c r="L274" i="9"/>
  <c r="F274" i="9"/>
  <c r="B274" i="9" s="1"/>
  <c r="E274" i="9"/>
  <c r="M273" i="9"/>
  <c r="L273" i="9"/>
  <c r="F273" i="9" s="1"/>
  <c r="B273" i="9" s="1"/>
  <c r="E273" i="9"/>
  <c r="M272" i="9"/>
  <c r="F272" i="9" s="1"/>
  <c r="B272" i="9" s="1"/>
  <c r="L272" i="9"/>
  <c r="E272" i="9"/>
  <c r="M271" i="9"/>
  <c r="L271" i="9"/>
  <c r="F271" i="9"/>
  <c r="E271" i="9"/>
  <c r="B271" i="9" s="1"/>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F264" i="9" s="1"/>
  <c r="B264" i="9" s="1"/>
  <c r="L264" i="9"/>
  <c r="E264" i="9"/>
  <c r="M263" i="9"/>
  <c r="L263" i="9"/>
  <c r="F263" i="9"/>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B248" i="9" s="1"/>
  <c r="L248" i="9"/>
  <c r="E248" i="9"/>
  <c r="M247" i="9"/>
  <c r="L247" i="9"/>
  <c r="F247" i="9"/>
  <c r="E247" i="9"/>
  <c r="B247" i="9" s="1"/>
  <c r="M246" i="9"/>
  <c r="L246" i="9"/>
  <c r="F246" i="9"/>
  <c r="B246" i="9" s="1"/>
  <c r="E246" i="9"/>
  <c r="M245" i="9"/>
  <c r="L245" i="9"/>
  <c r="F245" i="9" s="1"/>
  <c r="B245" i="9" s="1"/>
  <c r="E245" i="9"/>
  <c r="M244" i="9"/>
  <c r="L244" i="9"/>
  <c r="E244" i="9"/>
  <c r="M243" i="9"/>
  <c r="L243" i="9"/>
  <c r="F243" i="9" s="1"/>
  <c r="E243" i="9"/>
  <c r="M242" i="9"/>
  <c r="L242" i="9"/>
  <c r="F242" i="9"/>
  <c r="B242" i="9" s="1"/>
  <c r="E242" i="9"/>
  <c r="M241" i="9"/>
  <c r="L241" i="9"/>
  <c r="F241" i="9" s="1"/>
  <c r="B241" i="9" s="1"/>
  <c r="E241" i="9"/>
  <c r="M240" i="9"/>
  <c r="F240" i="9" s="1"/>
  <c r="B240" i="9" s="1"/>
  <c r="L240" i="9"/>
  <c r="E240" i="9"/>
  <c r="M239" i="9"/>
  <c r="L239" i="9"/>
  <c r="F239" i="9"/>
  <c r="E239" i="9"/>
  <c r="B239" i="9" s="1"/>
  <c r="M238" i="9"/>
  <c r="L238" i="9"/>
  <c r="F238" i="9"/>
  <c r="B238" i="9" s="1"/>
  <c r="E238" i="9"/>
  <c r="M237" i="9"/>
  <c r="L237" i="9"/>
  <c r="F237" i="9" s="1"/>
  <c r="B237" i="9" s="1"/>
  <c r="E237" i="9"/>
  <c r="M236" i="9"/>
  <c r="L236" i="9"/>
  <c r="E236" i="9"/>
  <c r="M235" i="9"/>
  <c r="L235" i="9"/>
  <c r="F235" i="9"/>
  <c r="E235" i="9"/>
  <c r="B235" i="9" s="1"/>
  <c r="M234" i="9"/>
  <c r="L234" i="9"/>
  <c r="F234" i="9"/>
  <c r="B234" i="9" s="1"/>
  <c r="E234" i="9"/>
  <c r="M233" i="9"/>
  <c r="L233" i="9"/>
  <c r="F233" i="9" s="1"/>
  <c r="B233" i="9" s="1"/>
  <c r="E233" i="9"/>
  <c r="M232" i="9"/>
  <c r="F232" i="9" s="1"/>
  <c r="B232" i="9" s="1"/>
  <c r="L232" i="9"/>
  <c r="E232" i="9"/>
  <c r="M231" i="9"/>
  <c r="L231" i="9"/>
  <c r="F231" i="9"/>
  <c r="E231" i="9"/>
  <c r="B231" i="9" s="1"/>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F74" i="9"/>
  <c r="H73" i="9"/>
  <c r="E73" i="9" s="1"/>
  <c r="B73" i="9" s="1"/>
  <c r="G73" i="9"/>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G60" i="9"/>
  <c r="F60" i="9"/>
  <c r="B60" i="9"/>
  <c r="H59" i="9"/>
  <c r="G59" i="9"/>
  <c r="F59" i="9"/>
  <c r="E59" i="9"/>
  <c r="B59" i="9" s="1"/>
  <c r="H58" i="9"/>
  <c r="G58" i="9"/>
  <c r="E58" i="9" s="1"/>
  <c r="F58" i="9"/>
  <c r="H57" i="9"/>
  <c r="G57" i="9"/>
  <c r="E57" i="9" s="1"/>
  <c r="B57" i="9" s="1"/>
  <c r="F57" i="9"/>
  <c r="H56" i="9"/>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F50" i="9"/>
  <c r="H49" i="9"/>
  <c r="G49" i="9"/>
  <c r="E49" i="9" s="1"/>
  <c r="F49" i="9"/>
  <c r="H48" i="9"/>
  <c r="E48" i="9" s="1"/>
  <c r="B48" i="9" s="1"/>
  <c r="G48" i="9"/>
  <c r="F48" i="9"/>
  <c r="H47" i="9"/>
  <c r="G47" i="9"/>
  <c r="F47" i="9"/>
  <c r="E47" i="9"/>
  <c r="B47" i="9" s="1"/>
  <c r="H46" i="9"/>
  <c r="G46" i="9"/>
  <c r="F46" i="9"/>
  <c r="E46" i="9"/>
  <c r="H45" i="9"/>
  <c r="G45" i="9"/>
  <c r="E45" i="9" s="1"/>
  <c r="B45" i="9" s="1"/>
  <c r="F45" i="9"/>
  <c r="H44" i="9"/>
  <c r="G44" i="9"/>
  <c r="E44" i="9" s="1"/>
  <c r="F44" i="9"/>
  <c r="B44" i="9"/>
  <c r="H43" i="9"/>
  <c r="G43" i="9"/>
  <c r="F43" i="9"/>
  <c r="E43" i="9"/>
  <c r="B43" i="9"/>
  <c r="H42" i="9"/>
  <c r="G42" i="9"/>
  <c r="E42" i="9" s="1"/>
  <c r="F42" i="9"/>
  <c r="H41" i="9"/>
  <c r="G41" i="9"/>
  <c r="E41" i="9" s="1"/>
  <c r="F41" i="9"/>
  <c r="H40" i="9"/>
  <c r="G40" i="9"/>
  <c r="E40" i="9" s="1"/>
  <c r="F40" i="9"/>
  <c r="B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G33" i="9"/>
  <c r="E33" i="9" s="1"/>
  <c r="F33" i="9"/>
  <c r="H32" i="9"/>
  <c r="G32" i="9"/>
  <c r="E32" i="9" s="1"/>
  <c r="F32" i="9"/>
  <c r="B32" i="9"/>
  <c r="H31" i="9"/>
  <c r="G31" i="9"/>
  <c r="F31" i="9"/>
  <c r="H30" i="9"/>
  <c r="G30" i="9"/>
  <c r="F30" i="9"/>
  <c r="E30" i="9"/>
  <c r="B30" i="9" s="1"/>
  <c r="H29" i="9"/>
  <c r="G29" i="9"/>
  <c r="E29" i="9" s="1"/>
  <c r="F29" i="9"/>
  <c r="H28" i="9"/>
  <c r="G28" i="9"/>
  <c r="E28" i="9" s="1"/>
  <c r="F28" i="9"/>
  <c r="B28" i="9"/>
  <c r="H27" i="9"/>
  <c r="E27" i="9" s="1"/>
  <c r="B27" i="9" s="1"/>
  <c r="G27" i="9"/>
  <c r="F27" i="9"/>
  <c r="H26" i="9"/>
  <c r="G26" i="9"/>
  <c r="F26" i="9"/>
  <c r="E26" i="9"/>
  <c r="B26" i="9" s="1"/>
  <c r="H25" i="9"/>
  <c r="G25" i="9"/>
  <c r="E25" i="9" s="1"/>
  <c r="F25" i="9"/>
  <c r="F24" i="9"/>
  <c r="F4" i="9"/>
  <c r="O3" i="9"/>
  <c r="G296" i="9" s="1"/>
  <c r="E296" i="9" s="1"/>
  <c r="B296" i="9" s="1"/>
  <c r="I3" i="9"/>
  <c r="H3" i="9"/>
  <c r="G3" i="9"/>
  <c r="D104" i="8"/>
  <c r="I41" i="3" s="1"/>
  <c r="D97" i="8"/>
  <c r="D92" i="8"/>
  <c r="D87" i="8"/>
  <c r="D82" i="8"/>
  <c r="D77" i="8"/>
  <c r="C1654" i="1" s="1"/>
  <c r="G1654" i="1" s="1"/>
  <c r="D72" i="8"/>
  <c r="D67" i="8"/>
  <c r="C1644" i="1" s="1"/>
  <c r="D62" i="8"/>
  <c r="D57" i="8"/>
  <c r="D52" i="8"/>
  <c r="D46" i="8"/>
  <c r="C1623" i="1" s="1"/>
  <c r="G1623" i="1" s="1"/>
  <c r="D37" i="8"/>
  <c r="D25" i="8" s="1"/>
  <c r="C1602" i="1" s="1"/>
  <c r="D27" i="8"/>
  <c r="D18" i="8"/>
  <c r="D8" i="8"/>
  <c r="D6" i="8"/>
  <c r="E44" i="7"/>
  <c r="I36" i="3" s="1"/>
  <c r="D44" i="7"/>
  <c r="C1577" i="1" s="1"/>
  <c r="E39" i="7"/>
  <c r="E38" i="7" s="1"/>
  <c r="D39" i="7"/>
  <c r="E30" i="7"/>
  <c r="D30" i="7"/>
  <c r="C1563" i="1" s="1"/>
  <c r="E23" i="7"/>
  <c r="D23" i="7"/>
  <c r="E14" i="7"/>
  <c r="D14" i="7"/>
  <c r="C1547" i="1" s="1"/>
  <c r="E7" i="7"/>
  <c r="E6" i="7" s="1"/>
  <c r="D1539" i="1" s="1"/>
  <c r="D7" i="7"/>
  <c r="F140" i="6"/>
  <c r="F139" i="6"/>
  <c r="F138" i="6"/>
  <c r="F137" i="6"/>
  <c r="F136" i="6"/>
  <c r="F135" i="6"/>
  <c r="F134" i="6"/>
  <c r="F133" i="6"/>
  <c r="F132" i="6"/>
  <c r="F131" i="6"/>
  <c r="E130" i="6"/>
  <c r="D130" i="6"/>
  <c r="D129" i="6"/>
  <c r="F128" i="6"/>
  <c r="F127" i="6"/>
  <c r="F126" i="6"/>
  <c r="F125" i="6"/>
  <c r="F124" i="6"/>
  <c r="F123" i="6"/>
  <c r="E122" i="6"/>
  <c r="D122" i="6"/>
  <c r="F121" i="6"/>
  <c r="F120" i="6"/>
  <c r="F119" i="6"/>
  <c r="E118" i="6"/>
  <c r="D118" i="6"/>
  <c r="F118" i="6" s="1"/>
  <c r="F117" i="6"/>
  <c r="F116" i="6"/>
  <c r="E115" i="6"/>
  <c r="E114" i="6" s="1"/>
  <c r="D1510"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F82" i="6"/>
  <c r="E82" i="6"/>
  <c r="D1478" i="1" s="1"/>
  <c r="D82" i="6"/>
  <c r="C1478" i="1"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F28" i="6"/>
  <c r="E28" i="6"/>
  <c r="D1424" i="1" s="1"/>
  <c r="D28" i="6"/>
  <c r="F27" i="6"/>
  <c r="F26" i="6"/>
  <c r="F25" i="6"/>
  <c r="F24" i="6"/>
  <c r="F23" i="6"/>
  <c r="F22" i="6"/>
  <c r="E22" i="6"/>
  <c r="D1418" i="1" s="1"/>
  <c r="D22" i="6"/>
  <c r="F21" i="6"/>
  <c r="F20" i="6"/>
  <c r="F19" i="6"/>
  <c r="F18" i="6"/>
  <c r="F17" i="6"/>
  <c r="F16" i="6"/>
  <c r="F15" i="6"/>
  <c r="F14" i="6"/>
  <c r="F13" i="6"/>
  <c r="E13" i="6"/>
  <c r="D13" i="6"/>
  <c r="F12" i="6"/>
  <c r="F11" i="6"/>
  <c r="F10" i="6"/>
  <c r="E10" i="6"/>
  <c r="D1406" i="1" s="1"/>
  <c r="D10" i="6"/>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1278" i="1" s="1"/>
  <c r="H1278" i="1" s="1"/>
  <c r="D274" i="5"/>
  <c r="C1278" i="1" s="1"/>
  <c r="F273" i="5"/>
  <c r="F272" i="5"/>
  <c r="F271" i="5"/>
  <c r="F270" i="5"/>
  <c r="F269" i="5"/>
  <c r="F268" i="5"/>
  <c r="F267" i="5"/>
  <c r="F266" i="5"/>
  <c r="F265" i="5"/>
  <c r="E264" i="5"/>
  <c r="D264" i="5"/>
  <c r="F264" i="5" s="1"/>
  <c r="F263" i="5"/>
  <c r="F262" i="5"/>
  <c r="F261" i="5"/>
  <c r="E260" i="5"/>
  <c r="D260" i="5"/>
  <c r="F259" i="5"/>
  <c r="F258" i="5"/>
  <c r="F257" i="5"/>
  <c r="F256" i="5"/>
  <c r="E256" i="5"/>
  <c r="D256" i="5"/>
  <c r="D255" i="5" s="1"/>
  <c r="F254" i="5"/>
  <c r="F253" i="5"/>
  <c r="F252" i="5"/>
  <c r="E252" i="5"/>
  <c r="D252" i="5"/>
  <c r="F250" i="5"/>
  <c r="F249" i="5"/>
  <c r="F248" i="5"/>
  <c r="E248" i="5"/>
  <c r="D1252" i="1" s="1"/>
  <c r="D248" i="5"/>
  <c r="C1252" i="1"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D211" i="5"/>
  <c r="F210" i="5"/>
  <c r="F209" i="5"/>
  <c r="F208" i="5"/>
  <c r="F207" i="5"/>
  <c r="F206" i="5"/>
  <c r="F205" i="5"/>
  <c r="E204" i="5"/>
  <c r="D204" i="5"/>
  <c r="F203" i="5"/>
  <c r="E203" i="5"/>
  <c r="H338" i="9" s="1"/>
  <c r="D203" i="5"/>
  <c r="G338" i="9" s="1"/>
  <c r="E338" i="9" s="1"/>
  <c r="B338" i="9" s="1"/>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148" i="1" s="1"/>
  <c r="G1148" i="1" s="1"/>
  <c r="D143" i="5"/>
  <c r="F142" i="5"/>
  <c r="F141" i="5"/>
  <c r="F140" i="5"/>
  <c r="F139" i="5"/>
  <c r="F138" i="5"/>
  <c r="F137" i="5"/>
  <c r="F136" i="5"/>
  <c r="E136" i="5"/>
  <c r="D136" i="5"/>
  <c r="D135" i="5"/>
  <c r="F134" i="5"/>
  <c r="F133" i="5"/>
  <c r="F132" i="5"/>
  <c r="F131" i="5"/>
  <c r="F130" i="5"/>
  <c r="F129" i="5"/>
  <c r="F128" i="5"/>
  <c r="F127" i="5"/>
  <c r="E127" i="5"/>
  <c r="D1132" i="1" s="1"/>
  <c r="D127" i="5"/>
  <c r="C1132" i="1" s="1"/>
  <c r="H1132" i="1" s="1"/>
  <c r="F126" i="5"/>
  <c r="F125" i="5"/>
  <c r="F124" i="5"/>
  <c r="F123" i="5"/>
  <c r="F122" i="5"/>
  <c r="F121" i="5"/>
  <c r="E120" i="5"/>
  <c r="E119" i="5" s="1"/>
  <c r="D1124" i="1" s="1"/>
  <c r="D120" i="5"/>
  <c r="D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D71" i="5"/>
  <c r="D70" i="5" s="1"/>
  <c r="F68" i="5"/>
  <c r="F67" i="5"/>
  <c r="F66" i="5"/>
  <c r="F65" i="5"/>
  <c r="F64" i="5"/>
  <c r="E63" i="5"/>
  <c r="D63" i="5"/>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D629" i="4" s="1"/>
  <c r="F629" i="4" s="1"/>
  <c r="F632" i="4"/>
  <c r="F631" i="4"/>
  <c r="E630" i="4"/>
  <c r="D630" i="4"/>
  <c r="E629" i="4"/>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9" i="4"/>
  <c r="F608" i="4"/>
  <c r="E607" i="4"/>
  <c r="H156" i="9" s="1"/>
  <c r="D607" i="4"/>
  <c r="F606" i="4"/>
  <c r="F605" i="4"/>
  <c r="F604" i="4"/>
  <c r="F603" i="4"/>
  <c r="E603" i="4"/>
  <c r="D603" i="4"/>
  <c r="F602" i="4"/>
  <c r="F601" i="4"/>
  <c r="F600" i="4"/>
  <c r="F599" i="4"/>
  <c r="E598" i="4"/>
  <c r="D598" i="4"/>
  <c r="F598" i="4" s="1"/>
  <c r="E597" i="4"/>
  <c r="D597" i="4"/>
  <c r="F597" i="4" s="1"/>
  <c r="F596" i="4"/>
  <c r="F595" i="4"/>
  <c r="E594" i="4"/>
  <c r="D594" i="4"/>
  <c r="F594" i="4" s="1"/>
  <c r="F593" i="4"/>
  <c r="F592" i="4"/>
  <c r="F591" i="4"/>
  <c r="E591" i="4"/>
  <c r="D591" i="4"/>
  <c r="F590" i="4"/>
  <c r="E589" i="4"/>
  <c r="E584" i="4" s="1"/>
  <c r="D578" i="1" s="1"/>
  <c r="D589" i="4"/>
  <c r="F589" i="4" s="1"/>
  <c r="F588" i="4"/>
  <c r="F587" i="4"/>
  <c r="F586" i="4"/>
  <c r="F585" i="4"/>
  <c r="E585" i="4"/>
  <c r="D585" i="4"/>
  <c r="D584" i="4"/>
  <c r="F583" i="4"/>
  <c r="F582" i="4"/>
  <c r="F581" i="4"/>
  <c r="E581" i="4"/>
  <c r="D581" i="4"/>
  <c r="F580" i="4"/>
  <c r="F579" i="4"/>
  <c r="E578" i="4"/>
  <c r="D572" i="1" s="1"/>
  <c r="D578" i="4"/>
  <c r="C572" i="1" s="1"/>
  <c r="F577" i="4"/>
  <c r="F576" i="4"/>
  <c r="E575" i="4"/>
  <c r="D575" i="4"/>
  <c r="F575" i="4" s="1"/>
  <c r="F574" i="4"/>
  <c r="F573" i="4"/>
  <c r="F572" i="4"/>
  <c r="E572" i="4"/>
  <c r="D572" i="4"/>
  <c r="D571" i="4" s="1"/>
  <c r="F571" i="4" s="1"/>
  <c r="F570" i="4"/>
  <c r="F569" i="4"/>
  <c r="F568" i="4"/>
  <c r="F567" i="4"/>
  <c r="F566" i="4"/>
  <c r="F565" i="4"/>
  <c r="F564" i="4"/>
  <c r="F563" i="4"/>
  <c r="F562" i="4"/>
  <c r="E562" i="4"/>
  <c r="D556" i="1" s="1"/>
  <c r="D562" i="4"/>
  <c r="C556" i="1" s="1"/>
  <c r="F561" i="4"/>
  <c r="F560" i="4"/>
  <c r="F559" i="4"/>
  <c r="F558" i="4"/>
  <c r="E557" i="4"/>
  <c r="D557" i="4"/>
  <c r="F557" i="4" s="1"/>
  <c r="F556" i="4"/>
  <c r="F555" i="4"/>
  <c r="F554" i="4"/>
  <c r="F553" i="4"/>
  <c r="F552" i="4"/>
  <c r="F551" i="4"/>
  <c r="F550" i="4"/>
  <c r="E550" i="4"/>
  <c r="D544" i="1" s="1"/>
  <c r="D550" i="4"/>
  <c r="C544" i="1" s="1"/>
  <c r="F549" i="4"/>
  <c r="F548" i="4"/>
  <c r="F547" i="4"/>
  <c r="F546" i="4"/>
  <c r="E545" i="4"/>
  <c r="D545" i="4"/>
  <c r="F544" i="4"/>
  <c r="F543" i="4"/>
  <c r="E542" i="4"/>
  <c r="D542" i="4"/>
  <c r="F542" i="4" s="1"/>
  <c r="F541" i="4"/>
  <c r="F540" i="4"/>
  <c r="F539" i="4"/>
  <c r="F538" i="4"/>
  <c r="F537" i="4"/>
  <c r="E537" i="4"/>
  <c r="D537" i="4"/>
  <c r="F534" i="4"/>
  <c r="F533" i="4"/>
  <c r="E532" i="4"/>
  <c r="D532" i="4"/>
  <c r="F531" i="4"/>
  <c r="F530" i="4"/>
  <c r="F529" i="4"/>
  <c r="E529" i="4"/>
  <c r="D529" i="4"/>
  <c r="F528" i="4"/>
  <c r="F527" i="4"/>
  <c r="E526" i="4"/>
  <c r="D520" i="1" s="1"/>
  <c r="D526" i="4"/>
  <c r="C520" i="1" s="1"/>
  <c r="F525" i="4"/>
  <c r="F524" i="4"/>
  <c r="E523" i="4"/>
  <c r="D523" i="4"/>
  <c r="F523" i="4" s="1"/>
  <c r="E522" i="4"/>
  <c r="D516" i="1" s="1"/>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496" i="1" s="1"/>
  <c r="D502" i="4"/>
  <c r="F501" i="4"/>
  <c r="F500" i="4"/>
  <c r="F499" i="4"/>
  <c r="F498" i="4"/>
  <c r="E497" i="4"/>
  <c r="D497" i="4"/>
  <c r="F497" i="4" s="1"/>
  <c r="F496" i="4"/>
  <c r="F495" i="4"/>
  <c r="F494" i="4"/>
  <c r="F493" i="4"/>
  <c r="F492" i="4"/>
  <c r="E492" i="4"/>
  <c r="D492" i="4"/>
  <c r="F490" i="4"/>
  <c r="F489" i="4"/>
  <c r="F488" i="4"/>
  <c r="E488" i="4"/>
  <c r="D482" i="1" s="1"/>
  <c r="D488" i="4"/>
  <c r="C482" i="1" s="1"/>
  <c r="F487" i="4"/>
  <c r="F486" i="4"/>
  <c r="F485" i="4"/>
  <c r="E485" i="4"/>
  <c r="D485" i="4"/>
  <c r="F484" i="4"/>
  <c r="F483" i="4"/>
  <c r="F482" i="4"/>
  <c r="F481" i="4"/>
  <c r="E480" i="4"/>
  <c r="D480" i="4"/>
  <c r="F480" i="4" s="1"/>
  <c r="E479" i="4"/>
  <c r="D473" i="1" s="1"/>
  <c r="D479" i="4"/>
  <c r="F479" i="4" s="1"/>
  <c r="F478" i="4"/>
  <c r="F477" i="4"/>
  <c r="E476" i="4"/>
  <c r="D476" i="4"/>
  <c r="F476" i="4" s="1"/>
  <c r="F475" i="4"/>
  <c r="F474" i="4"/>
  <c r="F473" i="4"/>
  <c r="E473" i="4"/>
  <c r="D473" i="4"/>
  <c r="D466" i="4" s="1"/>
  <c r="F472" i="4"/>
  <c r="F471" i="4"/>
  <c r="E470" i="4"/>
  <c r="D470" i="4"/>
  <c r="F469" i="4"/>
  <c r="F468" i="4"/>
  <c r="F467" i="4"/>
  <c r="E467" i="4"/>
  <c r="E466" i="4" s="1"/>
  <c r="D460" i="1"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F432" i="4" s="1"/>
  <c r="E431" i="4"/>
  <c r="D431" i="4"/>
  <c r="F428" i="4"/>
  <c r="E428" i="4"/>
  <c r="D428" i="4"/>
  <c r="E427" i="4"/>
  <c r="E648" i="4" s="1"/>
  <c r="D642" i="1" s="1"/>
  <c r="D427" i="4"/>
  <c r="F426" i="4"/>
  <c r="E426" i="4"/>
  <c r="D426" i="4"/>
  <c r="F421" i="4"/>
  <c r="F420" i="4"/>
  <c r="F419" i="4"/>
  <c r="F416" i="4"/>
  <c r="F415" i="4"/>
  <c r="F414" i="4"/>
  <c r="F413" i="4"/>
  <c r="E412" i="4"/>
  <c r="D412" i="4"/>
  <c r="F412" i="4" s="1"/>
  <c r="F411" i="4"/>
  <c r="F410" i="4"/>
  <c r="E410" i="4"/>
  <c r="D410" i="4"/>
  <c r="F409" i="4"/>
  <c r="F408" i="4"/>
  <c r="E407" i="4"/>
  <c r="E406" i="4" s="1"/>
  <c r="D401" i="1" s="1"/>
  <c r="D407" i="4"/>
  <c r="D406" i="4" s="1"/>
  <c r="F406" i="4"/>
  <c r="F405" i="4"/>
  <c r="F404" i="4"/>
  <c r="F403" i="4"/>
  <c r="F402" i="4"/>
  <c r="E401" i="4"/>
  <c r="F401" i="4" s="1"/>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2" i="4"/>
  <c r="F371" i="4"/>
  <c r="F370" i="4"/>
  <c r="F369" i="4"/>
  <c r="F368" i="4"/>
  <c r="F367" i="4"/>
  <c r="F366" i="4"/>
  <c r="E366" i="4"/>
  <c r="D366" i="4"/>
  <c r="F365" i="4"/>
  <c r="F364" i="4"/>
  <c r="F363" i="4"/>
  <c r="F362" i="4"/>
  <c r="E362" i="4"/>
  <c r="E361" i="4" s="1"/>
  <c r="E360" i="4" s="1"/>
  <c r="D355" i="1" s="1"/>
  <c r="D362" i="4"/>
  <c r="D361" i="4" s="1"/>
  <c r="F361" i="4" s="1"/>
  <c r="F359" i="4"/>
  <c r="F358" i="4"/>
  <c r="E358" i="4"/>
  <c r="D358" i="4"/>
  <c r="F357" i="4"/>
  <c r="F356" i="4"/>
  <c r="E355" i="4"/>
  <c r="E354" i="4" s="1"/>
  <c r="D355" i="4"/>
  <c r="D354" i="4" s="1"/>
  <c r="F354"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s="1"/>
  <c r="F273" i="4" s="1"/>
  <c r="F272" i="4"/>
  <c r="F271" i="4"/>
  <c r="F270" i="4"/>
  <c r="F269" i="4"/>
  <c r="E269" i="4"/>
  <c r="D269" i="4"/>
  <c r="F268" i="4"/>
  <c r="F267" i="4"/>
  <c r="F266" i="4"/>
  <c r="F265" i="4"/>
  <c r="F264" i="4"/>
  <c r="F263" i="4"/>
  <c r="D263" i="4"/>
  <c r="E262" i="4"/>
  <c r="D262" i="4"/>
  <c r="F262" i="4" s="1"/>
  <c r="F261" i="4"/>
  <c r="F260" i="4"/>
  <c r="F259" i="4"/>
  <c r="F258" i="4"/>
  <c r="E257" i="4"/>
  <c r="D257" i="4"/>
  <c r="F257" i="4" s="1"/>
  <c r="F256" i="4"/>
  <c r="F255" i="4"/>
  <c r="E254" i="4"/>
  <c r="D250" i="1" s="1"/>
  <c r="D254" i="4"/>
  <c r="F253" i="4"/>
  <c r="F252" i="4"/>
  <c r="F251" i="4"/>
  <c r="E250" i="4"/>
  <c r="D250" i="4"/>
  <c r="F250" i="4" s="1"/>
  <c r="F249" i="4"/>
  <c r="F248" i="4"/>
  <c r="F247" i="4"/>
  <c r="E246" i="4"/>
  <c r="F246" i="4" s="1"/>
  <c r="D246" i="4"/>
  <c r="F245" i="4"/>
  <c r="F244" i="4"/>
  <c r="F243" i="4"/>
  <c r="F242" i="4"/>
  <c r="E242" i="4"/>
  <c r="D242" i="4"/>
  <c r="F241" i="4"/>
  <c r="F240" i="4"/>
  <c r="F239" i="4"/>
  <c r="F238" i="4"/>
  <c r="E237" i="4"/>
  <c r="F237" i="4" s="1"/>
  <c r="D237" i="4"/>
  <c r="F236" i="4"/>
  <c r="F235" i="4"/>
  <c r="E234" i="4"/>
  <c r="D234" i="4"/>
  <c r="F234" i="4" s="1"/>
  <c r="F233" i="4"/>
  <c r="F232" i="4"/>
  <c r="E231" i="4"/>
  <c r="D231" i="4"/>
  <c r="F231" i="4" s="1"/>
  <c r="D230" i="4"/>
  <c r="C226" i="1" s="1"/>
  <c r="F229" i="4"/>
  <c r="F228" i="4"/>
  <c r="F227" i="4"/>
  <c r="F226" i="4"/>
  <c r="E225" i="4"/>
  <c r="D225" i="4"/>
  <c r="F224" i="4"/>
  <c r="F223" i="4"/>
  <c r="F222" i="4"/>
  <c r="E222" i="4"/>
  <c r="D222" i="4"/>
  <c r="E221" i="4"/>
  <c r="F220" i="4"/>
  <c r="F219" i="4"/>
  <c r="F218" i="4"/>
  <c r="F217" i="4"/>
  <c r="E216" i="4"/>
  <c r="D216" i="4"/>
  <c r="F216" i="4" s="1"/>
  <c r="F215" i="4"/>
  <c r="F214" i="4"/>
  <c r="F213" i="4"/>
  <c r="F212" i="4"/>
  <c r="F211" i="4"/>
  <c r="F210" i="4"/>
  <c r="F209" i="4"/>
  <c r="E208" i="4"/>
  <c r="E202" i="4" s="1"/>
  <c r="D208" i="4"/>
  <c r="F208" i="4" s="1"/>
  <c r="F207" i="4"/>
  <c r="F206" i="4"/>
  <c r="F205" i="4"/>
  <c r="F204" i="4"/>
  <c r="E203" i="4"/>
  <c r="D203" i="4"/>
  <c r="F203"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F163" i="4"/>
  <c r="F162" i="4"/>
  <c r="F161" i="4"/>
  <c r="E160" i="4"/>
  <c r="D156" i="1" s="1"/>
  <c r="D160" i="4"/>
  <c r="F159" i="4"/>
  <c r="F158" i="4"/>
  <c r="F157" i="4"/>
  <c r="F156" i="4"/>
  <c r="F155" i="4"/>
  <c r="E154" i="4"/>
  <c r="E153" i="4" s="1"/>
  <c r="D154" i="4"/>
  <c r="D153" i="4" s="1"/>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F133" i="4"/>
  <c r="F132" i="4"/>
  <c r="F131" i="4"/>
  <c r="F130" i="4"/>
  <c r="F129" i="4"/>
  <c r="E129" i="4"/>
  <c r="D129" i="4"/>
  <c r="F128" i="4"/>
  <c r="F127" i="4"/>
  <c r="E126" i="4"/>
  <c r="F126" i="4" s="1"/>
  <c r="D126" i="4"/>
  <c r="E125" i="4"/>
  <c r="D121" i="1" s="1"/>
  <c r="D125" i="4"/>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F77" i="4"/>
  <c r="E77" i="4"/>
  <c r="D77" i="4"/>
  <c r="F76" i="4"/>
  <c r="F75" i="4"/>
  <c r="E74" i="4"/>
  <c r="D74" i="4"/>
  <c r="F74" i="4" s="1"/>
  <c r="F73" i="4"/>
  <c r="F72" i="4"/>
  <c r="E71" i="4"/>
  <c r="D71" i="4"/>
  <c r="F71" i="4" s="1"/>
  <c r="F70" i="4"/>
  <c r="F69" i="4"/>
  <c r="E68" i="4"/>
  <c r="D64" i="1" s="1"/>
  <c r="D68" i="4"/>
  <c r="F68" i="4" s="1"/>
  <c r="F67" i="4"/>
  <c r="F66" i="4"/>
  <c r="F65" i="4"/>
  <c r="E64" i="4"/>
  <c r="D64" i="4"/>
  <c r="F64" i="4" s="1"/>
  <c r="F63" i="4"/>
  <c r="F62" i="4"/>
  <c r="E61" i="4"/>
  <c r="D61" i="4"/>
  <c r="F61" i="4" s="1"/>
  <c r="F60" i="4"/>
  <c r="F59" i="4"/>
  <c r="E58" i="4"/>
  <c r="D58" i="4"/>
  <c r="F58" i="4" s="1"/>
  <c r="F57" i="4"/>
  <c r="F56" i="4"/>
  <c r="F55" i="4"/>
  <c r="F54" i="4"/>
  <c r="E53" i="4"/>
  <c r="E49" i="4" s="1"/>
  <c r="D45" i="1" s="1"/>
  <c r="D53" i="4"/>
  <c r="F52" i="4"/>
  <c r="F51" i="4"/>
  <c r="E50" i="4"/>
  <c r="D50" i="4"/>
  <c r="F50" i="4" s="1"/>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G41" i="3"/>
  <c r="B41" i="3"/>
  <c r="G40" i="3"/>
  <c r="B40" i="3"/>
  <c r="G39" i="3"/>
  <c r="B39" i="3"/>
  <c r="H38" i="3"/>
  <c r="G38" i="3"/>
  <c r="B38" i="3"/>
  <c r="G36" i="3"/>
  <c r="B36" i="3"/>
  <c r="I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G1683" i="1" s="1"/>
  <c r="G1682" i="1"/>
  <c r="C1682" i="1"/>
  <c r="H1682" i="1" s="1"/>
  <c r="H1680" i="1"/>
  <c r="G1680" i="1"/>
  <c r="C1680" i="1"/>
  <c r="H1679" i="1"/>
  <c r="C1679" i="1"/>
  <c r="G1679" i="1" s="1"/>
  <c r="G1678" i="1"/>
  <c r="C1678" i="1"/>
  <c r="H1678" i="1" s="1"/>
  <c r="H1677" i="1"/>
  <c r="G1677" i="1"/>
  <c r="C1677" i="1"/>
  <c r="C1676" i="1"/>
  <c r="C1675" i="1"/>
  <c r="H1674" i="1"/>
  <c r="G1674" i="1"/>
  <c r="C1674" i="1"/>
  <c r="G1673" i="1"/>
  <c r="C1673" i="1"/>
  <c r="H1673" i="1" s="1"/>
  <c r="C1672" i="1"/>
  <c r="H1671" i="1"/>
  <c r="C1671" i="1"/>
  <c r="G1671" i="1" s="1"/>
  <c r="H1670" i="1"/>
  <c r="G1670" i="1"/>
  <c r="C1670" i="1"/>
  <c r="C1669" i="1"/>
  <c r="C1668" i="1"/>
  <c r="H1667" i="1"/>
  <c r="G1667" i="1"/>
  <c r="C1667" i="1"/>
  <c r="H1666" i="1"/>
  <c r="G1666" i="1"/>
  <c r="C1666" i="1"/>
  <c r="G1665" i="1"/>
  <c r="C1665" i="1"/>
  <c r="H1665" i="1" s="1"/>
  <c r="H1664" i="1"/>
  <c r="G1664" i="1"/>
  <c r="C1664" i="1"/>
  <c r="H1663" i="1"/>
  <c r="C1663" i="1"/>
  <c r="G1663" i="1" s="1"/>
  <c r="G1662" i="1"/>
  <c r="C1662" i="1"/>
  <c r="H1662" i="1" s="1"/>
  <c r="H1661" i="1"/>
  <c r="G1661" i="1"/>
  <c r="C1661" i="1"/>
  <c r="C1660" i="1"/>
  <c r="C1659" i="1"/>
  <c r="G1658" i="1"/>
  <c r="C1658" i="1"/>
  <c r="H1658" i="1" s="1"/>
  <c r="G1657" i="1"/>
  <c r="C1657" i="1"/>
  <c r="H1657" i="1" s="1"/>
  <c r="C1656" i="1"/>
  <c r="H1655" i="1"/>
  <c r="C1655" i="1"/>
  <c r="G1655" i="1" s="1"/>
  <c r="C1653" i="1"/>
  <c r="C1652" i="1"/>
  <c r="H1651" i="1"/>
  <c r="G1651" i="1"/>
  <c r="C1651" i="1"/>
  <c r="H1650" i="1"/>
  <c r="G1650" i="1"/>
  <c r="C1650" i="1"/>
  <c r="G1649" i="1"/>
  <c r="C1649" i="1"/>
  <c r="H1649" i="1" s="1"/>
  <c r="H1648" i="1"/>
  <c r="G1648" i="1"/>
  <c r="C1648" i="1"/>
  <c r="H1647" i="1"/>
  <c r="C1647" i="1"/>
  <c r="G1647" i="1" s="1"/>
  <c r="G1646" i="1"/>
  <c r="C1646" i="1"/>
  <c r="H1646" i="1" s="1"/>
  <c r="H1645" i="1"/>
  <c r="G1645" i="1"/>
  <c r="C1645" i="1"/>
  <c r="C1643" i="1"/>
  <c r="H1642" i="1"/>
  <c r="G1642" i="1"/>
  <c r="C1642" i="1"/>
  <c r="G1641" i="1"/>
  <c r="C1641" i="1"/>
  <c r="H1641" i="1" s="1"/>
  <c r="C1640" i="1"/>
  <c r="H1639" i="1"/>
  <c r="C1639" i="1"/>
  <c r="G1639" i="1" s="1"/>
  <c r="H1638" i="1"/>
  <c r="G1638" i="1"/>
  <c r="C1638" i="1"/>
  <c r="C1637" i="1"/>
  <c r="C1636" i="1"/>
  <c r="H1635" i="1"/>
  <c r="G1635" i="1"/>
  <c r="C1635" i="1"/>
  <c r="H1634" i="1"/>
  <c r="G1634" i="1"/>
  <c r="C1634" i="1"/>
  <c r="G1633" i="1"/>
  <c r="C1633" i="1"/>
  <c r="H1633" i="1" s="1"/>
  <c r="H1632" i="1"/>
  <c r="G1632" i="1"/>
  <c r="C1632" i="1"/>
  <c r="H1631" i="1"/>
  <c r="C1631" i="1"/>
  <c r="G1631" i="1" s="1"/>
  <c r="G1630" i="1"/>
  <c r="C1630" i="1"/>
  <c r="H1630" i="1" s="1"/>
  <c r="H1629" i="1"/>
  <c r="G1629" i="1"/>
  <c r="C1629" i="1"/>
  <c r="C1627" i="1"/>
  <c r="H1626" i="1"/>
  <c r="G1626" i="1"/>
  <c r="C1626" i="1"/>
  <c r="G1625" i="1"/>
  <c r="C1625" i="1"/>
  <c r="H1625" i="1" s="1"/>
  <c r="C1624" i="1"/>
  <c r="H1623" i="1"/>
  <c r="C1620" i="1"/>
  <c r="C1619" i="1"/>
  <c r="H1619" i="1" s="1"/>
  <c r="H1618" i="1"/>
  <c r="G1618" i="1"/>
  <c r="C1618" i="1"/>
  <c r="C1617" i="1"/>
  <c r="G1616" i="1"/>
  <c r="C1616" i="1"/>
  <c r="H1616" i="1" s="1"/>
  <c r="H1615" i="1"/>
  <c r="C1615" i="1"/>
  <c r="G1615" i="1" s="1"/>
  <c r="C1614" i="1"/>
  <c r="C1613" i="1"/>
  <c r="H1613" i="1" s="1"/>
  <c r="C1612" i="1"/>
  <c r="H1611" i="1"/>
  <c r="C1611" i="1"/>
  <c r="G1611" i="1" s="1"/>
  <c r="H1610" i="1"/>
  <c r="G1610" i="1"/>
  <c r="C1610" i="1"/>
  <c r="G1609" i="1"/>
  <c r="C1609" i="1"/>
  <c r="H1609" i="1" s="1"/>
  <c r="H1608" i="1"/>
  <c r="G1608" i="1"/>
  <c r="C1608" i="1"/>
  <c r="H1607" i="1"/>
  <c r="C1607" i="1"/>
  <c r="G1607" i="1" s="1"/>
  <c r="H1606" i="1"/>
  <c r="G1606" i="1"/>
  <c r="C1606" i="1"/>
  <c r="H1605" i="1"/>
  <c r="C1605" i="1"/>
  <c r="G1605" i="1" s="1"/>
  <c r="C1604" i="1"/>
  <c r="C1603" i="1"/>
  <c r="H1603" i="1" s="1"/>
  <c r="C1601" i="1"/>
  <c r="H1601" i="1" s="1"/>
  <c r="C1600" i="1"/>
  <c r="G1600" i="1" s="1"/>
  <c r="H1599" i="1"/>
  <c r="G1599" i="1"/>
  <c r="C1599" i="1"/>
  <c r="C1598" i="1"/>
  <c r="C1597" i="1"/>
  <c r="H1597" i="1" s="1"/>
  <c r="C1596" i="1"/>
  <c r="H1595" i="1"/>
  <c r="C1595" i="1"/>
  <c r="G1595" i="1" s="1"/>
  <c r="H1594" i="1"/>
  <c r="G1594" i="1"/>
  <c r="C1594" i="1"/>
  <c r="G1593" i="1"/>
  <c r="C1593" i="1"/>
  <c r="H1593" i="1" s="1"/>
  <c r="H1592" i="1"/>
  <c r="C1592" i="1"/>
  <c r="G1592" i="1" s="1"/>
  <c r="H1591" i="1"/>
  <c r="G1591" i="1"/>
  <c r="C1591" i="1"/>
  <c r="C1590" i="1"/>
  <c r="H1590" i="1" s="1"/>
  <c r="C1589" i="1"/>
  <c r="C1588" i="1"/>
  <c r="H1587" i="1"/>
  <c r="G1587" i="1"/>
  <c r="C1587" i="1"/>
  <c r="H1586" i="1"/>
  <c r="G1586" i="1"/>
  <c r="C1586" i="1"/>
  <c r="C1585" i="1"/>
  <c r="H1585" i="1" s="1"/>
  <c r="H1584" i="1"/>
  <c r="C1584" i="1"/>
  <c r="G1584" i="1" s="1"/>
  <c r="C1582" i="1"/>
  <c r="J1581" i="1"/>
  <c r="I1581" i="1"/>
  <c r="H1581" i="1"/>
  <c r="D1581" i="1"/>
  <c r="C1581" i="1"/>
  <c r="G1581" i="1" s="1"/>
  <c r="H1580" i="1"/>
  <c r="D1580" i="1"/>
  <c r="C1580" i="1"/>
  <c r="D1579" i="1"/>
  <c r="C1579" i="1"/>
  <c r="D1578" i="1"/>
  <c r="G1578" i="1" s="1"/>
  <c r="C1578" i="1"/>
  <c r="J1578" i="1" s="1"/>
  <c r="H1577" i="1"/>
  <c r="D1577" i="1"/>
  <c r="G1577" i="1" s="1"/>
  <c r="D1576" i="1"/>
  <c r="G1576" i="1" s="1"/>
  <c r="C1576" i="1"/>
  <c r="D1575" i="1"/>
  <c r="C1575" i="1"/>
  <c r="J1574" i="1"/>
  <c r="H1574" i="1"/>
  <c r="I1574" i="1" s="1"/>
  <c r="D1574" i="1"/>
  <c r="C1574" i="1"/>
  <c r="G1574" i="1" s="1"/>
  <c r="D1573" i="1"/>
  <c r="C1573" i="1"/>
  <c r="G1572" i="1"/>
  <c r="D1572" i="1"/>
  <c r="C1572" i="1"/>
  <c r="D1571" i="1"/>
  <c r="H1570" i="1"/>
  <c r="I1570" i="1" s="1"/>
  <c r="G1570" i="1"/>
  <c r="D1570" i="1"/>
  <c r="C1570" i="1"/>
  <c r="D1569" i="1"/>
  <c r="C1569" i="1"/>
  <c r="J1568" i="1"/>
  <c r="I1568" i="1"/>
  <c r="H1568" i="1"/>
  <c r="D1568" i="1"/>
  <c r="C1568" i="1"/>
  <c r="G1568" i="1" s="1"/>
  <c r="J1567" i="1"/>
  <c r="H1567" i="1"/>
  <c r="G1567" i="1"/>
  <c r="I1567" i="1" s="1"/>
  <c r="D1567" i="1"/>
  <c r="C1567" i="1"/>
  <c r="G1566" i="1"/>
  <c r="D1566" i="1"/>
  <c r="C1566" i="1"/>
  <c r="J1565" i="1"/>
  <c r="G1565" i="1"/>
  <c r="D1565" i="1"/>
  <c r="C1565" i="1"/>
  <c r="D1564" i="1"/>
  <c r="C1564" i="1"/>
  <c r="D1563" i="1"/>
  <c r="D1562" i="1"/>
  <c r="C1562" i="1"/>
  <c r="J1562" i="1" s="1"/>
  <c r="D1561" i="1"/>
  <c r="C1561" i="1"/>
  <c r="J1560" i="1"/>
  <c r="I1560" i="1"/>
  <c r="H1560" i="1"/>
  <c r="G1560" i="1"/>
  <c r="D1560" i="1"/>
  <c r="C1560" i="1"/>
  <c r="D1559" i="1"/>
  <c r="C1559" i="1"/>
  <c r="J1558" i="1"/>
  <c r="G1558" i="1"/>
  <c r="D1558" i="1"/>
  <c r="C1558" i="1"/>
  <c r="J1557" i="1"/>
  <c r="H1557" i="1"/>
  <c r="D1557" i="1"/>
  <c r="C1557" i="1"/>
  <c r="G1557" i="1" s="1"/>
  <c r="I1557" i="1" s="1"/>
  <c r="C1556" i="1"/>
  <c r="J1554" i="1"/>
  <c r="I1554" i="1"/>
  <c r="H1554" i="1"/>
  <c r="G1554" i="1"/>
  <c r="D1554" i="1"/>
  <c r="C1554" i="1"/>
  <c r="H1553" i="1"/>
  <c r="G1553" i="1"/>
  <c r="D1553" i="1"/>
  <c r="C1553" i="1"/>
  <c r="D1552" i="1"/>
  <c r="C1552" i="1"/>
  <c r="J1551" i="1"/>
  <c r="I1551" i="1"/>
  <c r="H1551" i="1"/>
  <c r="D1551" i="1"/>
  <c r="C1551" i="1"/>
  <c r="G1551" i="1" s="1"/>
  <c r="G1550" i="1"/>
  <c r="D1550" i="1"/>
  <c r="C1550" i="1"/>
  <c r="D1549" i="1"/>
  <c r="C1549" i="1"/>
  <c r="J1548" i="1"/>
  <c r="G1548" i="1"/>
  <c r="D1548" i="1"/>
  <c r="C1548" i="1"/>
  <c r="J1547" i="1"/>
  <c r="H1547" i="1"/>
  <c r="G1547" i="1"/>
  <c r="D1547" i="1"/>
  <c r="J1546" i="1"/>
  <c r="I1546" i="1"/>
  <c r="H1546" i="1"/>
  <c r="G1546" i="1"/>
  <c r="D1546" i="1"/>
  <c r="C1546" i="1"/>
  <c r="H1545" i="1"/>
  <c r="D1545" i="1"/>
  <c r="C1545" i="1"/>
  <c r="J1544" i="1"/>
  <c r="D1544" i="1"/>
  <c r="C1544" i="1"/>
  <c r="J1543" i="1"/>
  <c r="H1543" i="1"/>
  <c r="G1543" i="1"/>
  <c r="I1543" i="1" s="1"/>
  <c r="D1543" i="1"/>
  <c r="C1543" i="1"/>
  <c r="D1542" i="1"/>
  <c r="C1542" i="1"/>
  <c r="H1541" i="1"/>
  <c r="G1541" i="1"/>
  <c r="D1541" i="1"/>
  <c r="C1541" i="1"/>
  <c r="D1540" i="1"/>
  <c r="D1536" i="1"/>
  <c r="H1536" i="1" s="1"/>
  <c r="C1536" i="1"/>
  <c r="D1535" i="1"/>
  <c r="G1535" i="1" s="1"/>
  <c r="C1535" i="1"/>
  <c r="H1534" i="1"/>
  <c r="D1534" i="1"/>
  <c r="G1534" i="1" s="1"/>
  <c r="C1534" i="1"/>
  <c r="D1533" i="1"/>
  <c r="G1533" i="1" s="1"/>
  <c r="C1533" i="1"/>
  <c r="H1533" i="1" s="1"/>
  <c r="H1532" i="1"/>
  <c r="G1532" i="1"/>
  <c r="D1532" i="1"/>
  <c r="C1532" i="1"/>
  <c r="D1531" i="1"/>
  <c r="G1531" i="1" s="1"/>
  <c r="C1531" i="1"/>
  <c r="H1531" i="1" s="1"/>
  <c r="H1530" i="1"/>
  <c r="G1530" i="1"/>
  <c r="D1530" i="1"/>
  <c r="C1530" i="1"/>
  <c r="G1529" i="1"/>
  <c r="D1529" i="1"/>
  <c r="C1529" i="1"/>
  <c r="H1529" i="1" s="1"/>
  <c r="H1528" i="1"/>
  <c r="G1528" i="1"/>
  <c r="D1528" i="1"/>
  <c r="C1528" i="1"/>
  <c r="G1527" i="1"/>
  <c r="D1527" i="1"/>
  <c r="C1527" i="1"/>
  <c r="C1526" i="1"/>
  <c r="C1525" i="1"/>
  <c r="H1524" i="1"/>
  <c r="G1524" i="1"/>
  <c r="D1524" i="1"/>
  <c r="C1524" i="1"/>
  <c r="D1523" i="1"/>
  <c r="C1523" i="1"/>
  <c r="G1523" i="1" s="1"/>
  <c r="H1522" i="1"/>
  <c r="G1522" i="1"/>
  <c r="D1522" i="1"/>
  <c r="C1522" i="1"/>
  <c r="D1521" i="1"/>
  <c r="C1521" i="1"/>
  <c r="G1521" i="1" s="1"/>
  <c r="H1520" i="1"/>
  <c r="G1520" i="1"/>
  <c r="D1520" i="1"/>
  <c r="C1520" i="1"/>
  <c r="H1519" i="1"/>
  <c r="D1519" i="1"/>
  <c r="C1519" i="1"/>
  <c r="G1519" i="1" s="1"/>
  <c r="D1518" i="1"/>
  <c r="D1517" i="1"/>
  <c r="C1517" i="1"/>
  <c r="H1517" i="1" s="1"/>
  <c r="H1516" i="1"/>
  <c r="G1516" i="1"/>
  <c r="D1516" i="1"/>
  <c r="C1516" i="1"/>
  <c r="D1515" i="1"/>
  <c r="C1515" i="1"/>
  <c r="H1515" i="1" s="1"/>
  <c r="D1514" i="1"/>
  <c r="D1513" i="1"/>
  <c r="C1513" i="1"/>
  <c r="H1512" i="1"/>
  <c r="G1512" i="1"/>
  <c r="D1512" i="1"/>
  <c r="C1512" i="1"/>
  <c r="D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C1495" i="1"/>
  <c r="H1494" i="1"/>
  <c r="G1494" i="1"/>
  <c r="D1494" i="1"/>
  <c r="C1494" i="1"/>
  <c r="H1493" i="1"/>
  <c r="G1493" i="1"/>
  <c r="D1493" i="1"/>
  <c r="C1493" i="1"/>
  <c r="H1492" i="1"/>
  <c r="G1492" i="1"/>
  <c r="D1492" i="1"/>
  <c r="C1492" i="1"/>
  <c r="H1491" i="1"/>
  <c r="G1491" i="1"/>
  <c r="D1491" i="1"/>
  <c r="C1491" i="1"/>
  <c r="D1490" i="1"/>
  <c r="H1489" i="1"/>
  <c r="G1489" i="1"/>
  <c r="D1489" i="1"/>
  <c r="C1489" i="1"/>
  <c r="H1488" i="1"/>
  <c r="G1488" i="1"/>
  <c r="D1488" i="1"/>
  <c r="C1488" i="1"/>
  <c r="H1487" i="1"/>
  <c r="G1487" i="1"/>
  <c r="D1487" i="1"/>
  <c r="C1487" i="1"/>
  <c r="D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D1477" i="1"/>
  <c r="C1477" i="1"/>
  <c r="G1477" i="1" s="1"/>
  <c r="H1476" i="1"/>
  <c r="G1476" i="1"/>
  <c r="D1476" i="1"/>
  <c r="C1476" i="1"/>
  <c r="D1475" i="1"/>
  <c r="C1475" i="1"/>
  <c r="H1474" i="1"/>
  <c r="G1474" i="1"/>
  <c r="D1474" i="1"/>
  <c r="C1474" i="1"/>
  <c r="D1473" i="1"/>
  <c r="C1473" i="1"/>
  <c r="G1473" i="1" s="1"/>
  <c r="H1472" i="1"/>
  <c r="G1472" i="1"/>
  <c r="D1472" i="1"/>
  <c r="C1472" i="1"/>
  <c r="D1471" i="1"/>
  <c r="H1470" i="1"/>
  <c r="G1470" i="1"/>
  <c r="D1470" i="1"/>
  <c r="C1470" i="1"/>
  <c r="H1469" i="1"/>
  <c r="D1469" i="1"/>
  <c r="C1469" i="1"/>
  <c r="G1469" i="1" s="1"/>
  <c r="H1468" i="1"/>
  <c r="G1468" i="1"/>
  <c r="D1468" i="1"/>
  <c r="C1468" i="1"/>
  <c r="H1467" i="1"/>
  <c r="D1467" i="1"/>
  <c r="C1467" i="1"/>
  <c r="H1466" i="1"/>
  <c r="G1466" i="1"/>
  <c r="D1466" i="1"/>
  <c r="C1466" i="1"/>
  <c r="D1465" i="1"/>
  <c r="H1465" i="1" s="1"/>
  <c r="C1465" i="1"/>
  <c r="H1464" i="1"/>
  <c r="G1464" i="1"/>
  <c r="D1464" i="1"/>
  <c r="C1464" i="1"/>
  <c r="D1463" i="1"/>
  <c r="C1463" i="1"/>
  <c r="D1462" i="1"/>
  <c r="D1461" i="1"/>
  <c r="C1461" i="1"/>
  <c r="H1461" i="1" s="1"/>
  <c r="H1460" i="1"/>
  <c r="G1460" i="1"/>
  <c r="D1460" i="1"/>
  <c r="C1460" i="1"/>
  <c r="G1459" i="1"/>
  <c r="D1459" i="1"/>
  <c r="C1459" i="1"/>
  <c r="H1459" i="1" s="1"/>
  <c r="H1458" i="1"/>
  <c r="G1458" i="1"/>
  <c r="D1458" i="1"/>
  <c r="C1458" i="1"/>
  <c r="G1457" i="1"/>
  <c r="D1457" i="1"/>
  <c r="C1457" i="1"/>
  <c r="H1457" i="1" s="1"/>
  <c r="H1456" i="1"/>
  <c r="G1456" i="1"/>
  <c r="D1456" i="1"/>
  <c r="C1456" i="1"/>
  <c r="G1455" i="1"/>
  <c r="D1455" i="1"/>
  <c r="C1455" i="1"/>
  <c r="H1455" i="1" s="1"/>
  <c r="H1454" i="1"/>
  <c r="G1454" i="1"/>
  <c r="D1454" i="1"/>
  <c r="C1454" i="1"/>
  <c r="D1453" i="1"/>
  <c r="C1453" i="1"/>
  <c r="H1452" i="1"/>
  <c r="G1452" i="1"/>
  <c r="D1452" i="1"/>
  <c r="C1452" i="1"/>
  <c r="D1451" i="1"/>
  <c r="C1451" i="1"/>
  <c r="D1450" i="1"/>
  <c r="D1449" i="1"/>
  <c r="C1449" i="1"/>
  <c r="H1449" i="1" s="1"/>
  <c r="H1448" i="1"/>
  <c r="G1448" i="1"/>
  <c r="D1448" i="1"/>
  <c r="C1448" i="1"/>
  <c r="D1447" i="1"/>
  <c r="C1447" i="1"/>
  <c r="C1446" i="1"/>
  <c r="D1445" i="1"/>
  <c r="C1445" i="1"/>
  <c r="H1444" i="1"/>
  <c r="G1444" i="1"/>
  <c r="D1444" i="1"/>
  <c r="C1444" i="1"/>
  <c r="D1443" i="1"/>
  <c r="C1443" i="1"/>
  <c r="H1442" i="1"/>
  <c r="G1442" i="1"/>
  <c r="D1442" i="1"/>
  <c r="C1442" i="1"/>
  <c r="D1441" i="1"/>
  <c r="C1441" i="1"/>
  <c r="H1440" i="1"/>
  <c r="G1440" i="1"/>
  <c r="D1440" i="1"/>
  <c r="C1440" i="1"/>
  <c r="D1439" i="1"/>
  <c r="C1439" i="1"/>
  <c r="H1438" i="1"/>
  <c r="G1438" i="1"/>
  <c r="D1438" i="1"/>
  <c r="C1438" i="1"/>
  <c r="D1437" i="1"/>
  <c r="C1437" i="1"/>
  <c r="H1436" i="1"/>
  <c r="G1436" i="1"/>
  <c r="D1436" i="1"/>
  <c r="C1436" i="1"/>
  <c r="D1435" i="1"/>
  <c r="C1435" i="1"/>
  <c r="H1434" i="1"/>
  <c r="G1434" i="1"/>
  <c r="D1434" i="1"/>
  <c r="C1434" i="1"/>
  <c r="D1433" i="1"/>
  <c r="C1433" i="1"/>
  <c r="D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C1406" i="1"/>
  <c r="D1405" i="1"/>
  <c r="C1405" i="1"/>
  <c r="H1404" i="1"/>
  <c r="G1404" i="1"/>
  <c r="D1404" i="1"/>
  <c r="C1404" i="1"/>
  <c r="D1403" i="1"/>
  <c r="C1403" i="1"/>
  <c r="C1401" i="1"/>
  <c r="H1400" i="1"/>
  <c r="G1400" i="1"/>
  <c r="D1400" i="1"/>
  <c r="C1400" i="1"/>
  <c r="D1399" i="1"/>
  <c r="C1399" i="1"/>
  <c r="H1398" i="1"/>
  <c r="G1398" i="1"/>
  <c r="D1398" i="1"/>
  <c r="C1398" i="1"/>
  <c r="D1397" i="1"/>
  <c r="C1397" i="1"/>
  <c r="H1396" i="1"/>
  <c r="G1396" i="1"/>
  <c r="D1396" i="1"/>
  <c r="C1396" i="1"/>
  <c r="D1395" i="1"/>
  <c r="C1395" i="1"/>
  <c r="H1395" i="1" s="1"/>
  <c r="H1394" i="1"/>
  <c r="G1394" i="1"/>
  <c r="D1394" i="1"/>
  <c r="C1394" i="1"/>
  <c r="D1393" i="1"/>
  <c r="C1393" i="1"/>
  <c r="H1393" i="1" s="1"/>
  <c r="H1392" i="1"/>
  <c r="G1392" i="1"/>
  <c r="D1392" i="1"/>
  <c r="C1392" i="1"/>
  <c r="D1391" i="1"/>
  <c r="C1391" i="1"/>
  <c r="H1391" i="1" s="1"/>
  <c r="H1390" i="1"/>
  <c r="G1390" i="1"/>
  <c r="D1390" i="1"/>
  <c r="C1390" i="1"/>
  <c r="G1389" i="1"/>
  <c r="D1389" i="1"/>
  <c r="C1389" i="1"/>
  <c r="H1389" i="1" s="1"/>
  <c r="H1388" i="1"/>
  <c r="G1388" i="1"/>
  <c r="D1388" i="1"/>
  <c r="C1388" i="1"/>
  <c r="G1387" i="1"/>
  <c r="D1387" i="1"/>
  <c r="C1387" i="1"/>
  <c r="H1387" i="1" s="1"/>
  <c r="H1386" i="1"/>
  <c r="G1386" i="1"/>
  <c r="D1386" i="1"/>
  <c r="C1386" i="1"/>
  <c r="G1385" i="1"/>
  <c r="D1385" i="1"/>
  <c r="C1385" i="1"/>
  <c r="H1385" i="1" s="1"/>
  <c r="H1384" i="1"/>
  <c r="G1384" i="1"/>
  <c r="D1384" i="1"/>
  <c r="C1384" i="1"/>
  <c r="D1383" i="1"/>
  <c r="C1383" i="1"/>
  <c r="G1382" i="1"/>
  <c r="D1382" i="1"/>
  <c r="H1382" i="1" s="1"/>
  <c r="C1382" i="1"/>
  <c r="D1381" i="1"/>
  <c r="C1381" i="1"/>
  <c r="H1380" i="1"/>
  <c r="G1380" i="1"/>
  <c r="D1380" i="1"/>
  <c r="C1380" i="1"/>
  <c r="D1379" i="1"/>
  <c r="C1379" i="1"/>
  <c r="H1379" i="1" s="1"/>
  <c r="H1378" i="1"/>
  <c r="G1378" i="1"/>
  <c r="D1378" i="1"/>
  <c r="C1378" i="1"/>
  <c r="D1377" i="1"/>
  <c r="C1377" i="1"/>
  <c r="H1377" i="1" s="1"/>
  <c r="H1376" i="1"/>
  <c r="G1376" i="1"/>
  <c r="D1376" i="1"/>
  <c r="C1376" i="1"/>
  <c r="D1375" i="1"/>
  <c r="C1375" i="1"/>
  <c r="H1375" i="1" s="1"/>
  <c r="H1374" i="1"/>
  <c r="G1374" i="1"/>
  <c r="D1374" i="1"/>
  <c r="C1374" i="1"/>
  <c r="G1373" i="1"/>
  <c r="D1373" i="1"/>
  <c r="C1373" i="1"/>
  <c r="H1373" i="1" s="1"/>
  <c r="H1372" i="1"/>
  <c r="G1372" i="1"/>
  <c r="D1372" i="1"/>
  <c r="C1372" i="1"/>
  <c r="G1371" i="1"/>
  <c r="D1371" i="1"/>
  <c r="C1371" i="1"/>
  <c r="H1371" i="1" s="1"/>
  <c r="H1370" i="1"/>
  <c r="G1370" i="1"/>
  <c r="D1370" i="1"/>
  <c r="C1370" i="1"/>
  <c r="G1369" i="1"/>
  <c r="D1369" i="1"/>
  <c r="C1369" i="1"/>
  <c r="H1369" i="1" s="1"/>
  <c r="H1368" i="1"/>
  <c r="G1368" i="1"/>
  <c r="D1368" i="1"/>
  <c r="C1368" i="1"/>
  <c r="D1367" i="1"/>
  <c r="C1367" i="1"/>
  <c r="H1366" i="1"/>
  <c r="G1366" i="1"/>
  <c r="D1366" i="1"/>
  <c r="C1366" i="1"/>
  <c r="D1365" i="1"/>
  <c r="C1365" i="1"/>
  <c r="H1364" i="1"/>
  <c r="G1364" i="1"/>
  <c r="D1364" i="1"/>
  <c r="C1364" i="1"/>
  <c r="D1363" i="1"/>
  <c r="C1363" i="1"/>
  <c r="H1363" i="1" s="1"/>
  <c r="H1362" i="1"/>
  <c r="G1362" i="1"/>
  <c r="D1362" i="1"/>
  <c r="C1362" i="1"/>
  <c r="D1361" i="1"/>
  <c r="C1361" i="1"/>
  <c r="H1361" i="1" s="1"/>
  <c r="H1360" i="1"/>
  <c r="G1360" i="1"/>
  <c r="D1360" i="1"/>
  <c r="C1360" i="1"/>
  <c r="D1359" i="1"/>
  <c r="C1359" i="1"/>
  <c r="H1359" i="1" s="1"/>
  <c r="H1358" i="1"/>
  <c r="G1358" i="1"/>
  <c r="D1358" i="1"/>
  <c r="C1358" i="1"/>
  <c r="G1357" i="1"/>
  <c r="D1357" i="1"/>
  <c r="C1357" i="1"/>
  <c r="H1357" i="1" s="1"/>
  <c r="H1356" i="1"/>
  <c r="G1356" i="1"/>
  <c r="D1356" i="1"/>
  <c r="C1356" i="1"/>
  <c r="G1355" i="1"/>
  <c r="D1355" i="1"/>
  <c r="C1355" i="1"/>
  <c r="H1355" i="1" s="1"/>
  <c r="H1354" i="1"/>
  <c r="G1354" i="1"/>
  <c r="D1354" i="1"/>
  <c r="C1354" i="1"/>
  <c r="G1353" i="1"/>
  <c r="D1353" i="1"/>
  <c r="C1353" i="1"/>
  <c r="H1353" i="1" s="1"/>
  <c r="H1352" i="1"/>
  <c r="G1352" i="1"/>
  <c r="D1352" i="1"/>
  <c r="C1352" i="1"/>
  <c r="D1351" i="1"/>
  <c r="C1351" i="1"/>
  <c r="H1350" i="1"/>
  <c r="G1350" i="1"/>
  <c r="D1350" i="1"/>
  <c r="C1350" i="1"/>
  <c r="D1349" i="1"/>
  <c r="C1349" i="1"/>
  <c r="H1348" i="1"/>
  <c r="G1348" i="1"/>
  <c r="D1348" i="1"/>
  <c r="C1348" i="1"/>
  <c r="D1347" i="1"/>
  <c r="C1347" i="1"/>
  <c r="H1347" i="1" s="1"/>
  <c r="H1346" i="1"/>
  <c r="G1346" i="1"/>
  <c r="D1346" i="1"/>
  <c r="C1346" i="1"/>
  <c r="D1345" i="1"/>
  <c r="C1345" i="1"/>
  <c r="H1345" i="1" s="1"/>
  <c r="H1344" i="1"/>
  <c r="G1344" i="1"/>
  <c r="D1344" i="1"/>
  <c r="C1344" i="1"/>
  <c r="D1343" i="1"/>
  <c r="C1343" i="1"/>
  <c r="H1343" i="1" s="1"/>
  <c r="H1342" i="1"/>
  <c r="G1342" i="1"/>
  <c r="D1342" i="1"/>
  <c r="C1342" i="1"/>
  <c r="D1341" i="1"/>
  <c r="G1341" i="1" s="1"/>
  <c r="C1341" i="1"/>
  <c r="H1341" i="1" s="1"/>
  <c r="D1340" i="1"/>
  <c r="G1340" i="1" s="1"/>
  <c r="C1340" i="1"/>
  <c r="D1339" i="1"/>
  <c r="G1339" i="1" s="1"/>
  <c r="C1339" i="1"/>
  <c r="D1338" i="1"/>
  <c r="H1338" i="1" s="1"/>
  <c r="C1338" i="1"/>
  <c r="G1337" i="1"/>
  <c r="D1337" i="1"/>
  <c r="C1337" i="1"/>
  <c r="H1337" i="1" s="1"/>
  <c r="H1336" i="1"/>
  <c r="G1336" i="1"/>
  <c r="D1336" i="1"/>
  <c r="C1336" i="1"/>
  <c r="D1335" i="1"/>
  <c r="C1335" i="1"/>
  <c r="H1334" i="1"/>
  <c r="G1334" i="1"/>
  <c r="D1334" i="1"/>
  <c r="C1334" i="1"/>
  <c r="D1333" i="1"/>
  <c r="C1333" i="1"/>
  <c r="H1332" i="1"/>
  <c r="G1332" i="1"/>
  <c r="D1332" i="1"/>
  <c r="C1332" i="1"/>
  <c r="D1331" i="1"/>
  <c r="C1331" i="1"/>
  <c r="H1331" i="1" s="1"/>
  <c r="H1330" i="1"/>
  <c r="G1330" i="1"/>
  <c r="D1330" i="1"/>
  <c r="C1330" i="1"/>
  <c r="D1329" i="1"/>
  <c r="C1329" i="1"/>
  <c r="H1329" i="1" s="1"/>
  <c r="H1328" i="1"/>
  <c r="G1328" i="1"/>
  <c r="D1328" i="1"/>
  <c r="C1328" i="1"/>
  <c r="D1327" i="1"/>
  <c r="C1327" i="1"/>
  <c r="H1327" i="1" s="1"/>
  <c r="H1326" i="1"/>
  <c r="G1326" i="1"/>
  <c r="D1326" i="1"/>
  <c r="C1326" i="1"/>
  <c r="G1325" i="1"/>
  <c r="D1325" i="1"/>
  <c r="C1325" i="1"/>
  <c r="H1325" i="1" s="1"/>
  <c r="H1324" i="1"/>
  <c r="G1324" i="1"/>
  <c r="D1324" i="1"/>
  <c r="C1324" i="1"/>
  <c r="G1323" i="1"/>
  <c r="D1323" i="1"/>
  <c r="C1323" i="1"/>
  <c r="H1323" i="1" s="1"/>
  <c r="H1322" i="1"/>
  <c r="G1322" i="1"/>
  <c r="D1322" i="1"/>
  <c r="C1322" i="1"/>
  <c r="G1321" i="1"/>
  <c r="D1321" i="1"/>
  <c r="C1321" i="1"/>
  <c r="H1321" i="1" s="1"/>
  <c r="H1320" i="1"/>
  <c r="G1320" i="1"/>
  <c r="D1320" i="1"/>
  <c r="C1320" i="1"/>
  <c r="D1319" i="1"/>
  <c r="C1319" i="1"/>
  <c r="H1318" i="1"/>
  <c r="G1318" i="1"/>
  <c r="D1318" i="1"/>
  <c r="C1318" i="1"/>
  <c r="D1317" i="1"/>
  <c r="C1317" i="1"/>
  <c r="H1316" i="1"/>
  <c r="G1316" i="1"/>
  <c r="D1316" i="1"/>
  <c r="C1316" i="1"/>
  <c r="D1315" i="1"/>
  <c r="C1315" i="1"/>
  <c r="H1315" i="1" s="1"/>
  <c r="H1314" i="1"/>
  <c r="G1314" i="1"/>
  <c r="D1314" i="1"/>
  <c r="C1314" i="1"/>
  <c r="D1313" i="1"/>
  <c r="C1313" i="1"/>
  <c r="H1313" i="1" s="1"/>
  <c r="H1312" i="1"/>
  <c r="G1312" i="1"/>
  <c r="D1312" i="1"/>
  <c r="C1312" i="1"/>
  <c r="D1311" i="1"/>
  <c r="C1311" i="1"/>
  <c r="H1311" i="1" s="1"/>
  <c r="H1310" i="1"/>
  <c r="G1310" i="1"/>
  <c r="D1310" i="1"/>
  <c r="C1310" i="1"/>
  <c r="G1309" i="1"/>
  <c r="D1309" i="1"/>
  <c r="C1309" i="1"/>
  <c r="H1309" i="1" s="1"/>
  <c r="H1308" i="1"/>
  <c r="G1308" i="1"/>
  <c r="D1308" i="1"/>
  <c r="C1308" i="1"/>
  <c r="G1307" i="1"/>
  <c r="D1307" i="1"/>
  <c r="C1307" i="1"/>
  <c r="H1307" i="1" s="1"/>
  <c r="D1306" i="1"/>
  <c r="G1306" i="1" s="1"/>
  <c r="C1306" i="1"/>
  <c r="G1305" i="1"/>
  <c r="D1305" i="1"/>
  <c r="C1305" i="1"/>
  <c r="H1305" i="1" s="1"/>
  <c r="H1304" i="1"/>
  <c r="G1304" i="1"/>
  <c r="D1304" i="1"/>
  <c r="C1304" i="1"/>
  <c r="D1303" i="1"/>
  <c r="C1303" i="1"/>
  <c r="H1302" i="1"/>
  <c r="G1302" i="1"/>
  <c r="D1302" i="1"/>
  <c r="C1302" i="1"/>
  <c r="D1301" i="1"/>
  <c r="C1301" i="1"/>
  <c r="D1299" i="1"/>
  <c r="C1299" i="1"/>
  <c r="H1298" i="1"/>
  <c r="G1298" i="1"/>
  <c r="D1298" i="1"/>
  <c r="C1298" i="1"/>
  <c r="D1297" i="1"/>
  <c r="C1297" i="1"/>
  <c r="H1296" i="1"/>
  <c r="G1296" i="1"/>
  <c r="D1296" i="1"/>
  <c r="C1296" i="1"/>
  <c r="D1295" i="1"/>
  <c r="C1295" i="1"/>
  <c r="H1294" i="1"/>
  <c r="G1294" i="1"/>
  <c r="D1294" i="1"/>
  <c r="C1294" i="1"/>
  <c r="D1293" i="1"/>
  <c r="C1293" i="1"/>
  <c r="H1292" i="1"/>
  <c r="G1292" i="1"/>
  <c r="D1292" i="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G1280" i="1"/>
  <c r="D1280" i="1"/>
  <c r="C1280" i="1"/>
  <c r="D1279" i="1"/>
  <c r="C1279" i="1"/>
  <c r="G1278" i="1"/>
  <c r="H1277" i="1"/>
  <c r="G1277" i="1"/>
  <c r="D1277" i="1"/>
  <c r="C1277" i="1"/>
  <c r="H1276" i="1"/>
  <c r="G1276" i="1"/>
  <c r="D1276" i="1"/>
  <c r="C1276" i="1"/>
  <c r="H1275" i="1"/>
  <c r="G1275" i="1"/>
  <c r="D1275" i="1"/>
  <c r="C1275" i="1"/>
  <c r="H1274" i="1"/>
  <c r="D1274" i="1"/>
  <c r="G1274" i="1" s="1"/>
  <c r="C1274" i="1"/>
  <c r="H1273" i="1"/>
  <c r="G1273" i="1"/>
  <c r="D1273" i="1"/>
  <c r="C1273" i="1"/>
  <c r="H1272" i="1"/>
  <c r="G1272" i="1"/>
  <c r="D1272" i="1"/>
  <c r="C1272" i="1"/>
  <c r="H1271" i="1"/>
  <c r="G1271" i="1"/>
  <c r="D1271" i="1"/>
  <c r="C1271" i="1"/>
  <c r="H1270" i="1"/>
  <c r="G1270" i="1"/>
  <c r="D1270" i="1"/>
  <c r="C1270" i="1"/>
  <c r="H1269" i="1"/>
  <c r="G1269" i="1"/>
  <c r="D1269" i="1"/>
  <c r="C1269" i="1"/>
  <c r="D1268" i="1"/>
  <c r="H1267" i="1"/>
  <c r="G1267" i="1"/>
  <c r="D1267" i="1"/>
  <c r="C1267" i="1"/>
  <c r="D1266" i="1"/>
  <c r="G1266" i="1" s="1"/>
  <c r="C1266" i="1"/>
  <c r="H1265" i="1"/>
  <c r="G1265" i="1"/>
  <c r="D1265" i="1"/>
  <c r="C1265" i="1"/>
  <c r="C1264" i="1"/>
  <c r="D1263" i="1"/>
  <c r="C1263" i="1"/>
  <c r="H1262" i="1"/>
  <c r="G1262" i="1"/>
  <c r="D1262" i="1"/>
  <c r="C1262" i="1"/>
  <c r="D1261" i="1"/>
  <c r="C1261" i="1"/>
  <c r="H1261" i="1" s="1"/>
  <c r="C1259" i="1"/>
  <c r="H1258" i="1"/>
  <c r="G1258" i="1"/>
  <c r="D1258" i="1"/>
  <c r="C1258" i="1"/>
  <c r="D1257" i="1"/>
  <c r="C1257" i="1"/>
  <c r="H1257" i="1" s="1"/>
  <c r="H1254" i="1"/>
  <c r="G1254" i="1"/>
  <c r="D1254" i="1"/>
  <c r="C1254" i="1"/>
  <c r="D1253" i="1"/>
  <c r="C1253" i="1"/>
  <c r="H1252" i="1"/>
  <c r="G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D1208" i="1"/>
  <c r="D1207" i="1"/>
  <c r="C1207" i="1"/>
  <c r="H1206" i="1"/>
  <c r="G1206" i="1"/>
  <c r="D1206" i="1"/>
  <c r="C1206" i="1"/>
  <c r="D1205" i="1"/>
  <c r="C1205" i="1"/>
  <c r="H1204" i="1"/>
  <c r="G1204" i="1"/>
  <c r="D1204" i="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D1190" i="1"/>
  <c r="D1189" i="1"/>
  <c r="C1189" i="1"/>
  <c r="H1189" i="1" s="1"/>
  <c r="H1188" i="1"/>
  <c r="G1188" i="1"/>
  <c r="D1188" i="1"/>
  <c r="C1188" i="1"/>
  <c r="G1187" i="1"/>
  <c r="D1187" i="1"/>
  <c r="C1187" i="1"/>
  <c r="H1186" i="1"/>
  <c r="G1186" i="1"/>
  <c r="D1186" i="1"/>
  <c r="C1186" i="1"/>
  <c r="G1185" i="1"/>
  <c r="D1185" i="1"/>
  <c r="C1185" i="1"/>
  <c r="H1184" i="1"/>
  <c r="G1184" i="1"/>
  <c r="D1184" i="1"/>
  <c r="C1184" i="1"/>
  <c r="D1183" i="1"/>
  <c r="G1183" i="1" s="1"/>
  <c r="C1183" i="1"/>
  <c r="H1179" i="1"/>
  <c r="G1179" i="1"/>
  <c r="D1179" i="1"/>
  <c r="C1179" i="1"/>
  <c r="H1178" i="1"/>
  <c r="G1178" i="1"/>
  <c r="D1178" i="1"/>
  <c r="C1178" i="1"/>
  <c r="H1177" i="1"/>
  <c r="G1177" i="1"/>
  <c r="D1177" i="1"/>
  <c r="C1177" i="1"/>
  <c r="D1176" i="1"/>
  <c r="D1175" i="1"/>
  <c r="C1175" i="1"/>
  <c r="H1174" i="1"/>
  <c r="G1174" i="1"/>
  <c r="D1174" i="1"/>
  <c r="C1174" i="1"/>
  <c r="D1173" i="1"/>
  <c r="C1173" i="1"/>
  <c r="H1172" i="1"/>
  <c r="G1172" i="1"/>
  <c r="D1172" i="1"/>
  <c r="C1172" i="1"/>
  <c r="D1171" i="1"/>
  <c r="C1171" i="1"/>
  <c r="D1170" i="1"/>
  <c r="D1169" i="1"/>
  <c r="C1169" i="1"/>
  <c r="H1169" i="1" s="1"/>
  <c r="H1168" i="1"/>
  <c r="G1168" i="1"/>
  <c r="D1168" i="1"/>
  <c r="C1168" i="1"/>
  <c r="D1167" i="1"/>
  <c r="C1167" i="1"/>
  <c r="H1166" i="1"/>
  <c r="G1166" i="1"/>
  <c r="D1166" i="1"/>
  <c r="C1166" i="1"/>
  <c r="D1165" i="1"/>
  <c r="C1165" i="1"/>
  <c r="H1165" i="1" s="1"/>
  <c r="H1164" i="1"/>
  <c r="G1164" i="1"/>
  <c r="D1164" i="1"/>
  <c r="C1164" i="1"/>
  <c r="D1163" i="1"/>
  <c r="C1163" i="1"/>
  <c r="H1163" i="1" s="1"/>
  <c r="H1162" i="1"/>
  <c r="G1162" i="1"/>
  <c r="D1162" i="1"/>
  <c r="C1162" i="1"/>
  <c r="D1161" i="1"/>
  <c r="C1161" i="1"/>
  <c r="H1161" i="1" s="1"/>
  <c r="H1160" i="1"/>
  <c r="G1160" i="1"/>
  <c r="D1160" i="1"/>
  <c r="C1160" i="1"/>
  <c r="D1159" i="1"/>
  <c r="C1159" i="1"/>
  <c r="H1159" i="1" s="1"/>
  <c r="H1158" i="1"/>
  <c r="G1158" i="1"/>
  <c r="D1158" i="1"/>
  <c r="C1158" i="1"/>
  <c r="D1157" i="1"/>
  <c r="C1157" i="1"/>
  <c r="H1157" i="1" s="1"/>
  <c r="H1156" i="1"/>
  <c r="G1156" i="1"/>
  <c r="D1156" i="1"/>
  <c r="C1156" i="1"/>
  <c r="C1155" i="1"/>
  <c r="H1154" i="1"/>
  <c r="G1154" i="1"/>
  <c r="D1154" i="1"/>
  <c r="C1154" i="1"/>
  <c r="D1153" i="1"/>
  <c r="C1153" i="1"/>
  <c r="H1153" i="1" s="1"/>
  <c r="D1151" i="1"/>
  <c r="C1151" i="1"/>
  <c r="H1150" i="1"/>
  <c r="G1150" i="1"/>
  <c r="D1150" i="1"/>
  <c r="C1150" i="1"/>
  <c r="D1149" i="1"/>
  <c r="C1149" i="1"/>
  <c r="H1148" i="1"/>
  <c r="C1148" i="1"/>
  <c r="D1147" i="1"/>
  <c r="C1147" i="1"/>
  <c r="H1146" i="1"/>
  <c r="G1146" i="1"/>
  <c r="D1146" i="1"/>
  <c r="C1146" i="1"/>
  <c r="D1145" i="1"/>
  <c r="C1145" i="1"/>
  <c r="H1144" i="1"/>
  <c r="G1144" i="1"/>
  <c r="D1144" i="1"/>
  <c r="C1144" i="1"/>
  <c r="D1143" i="1"/>
  <c r="C1143" i="1"/>
  <c r="H1142" i="1"/>
  <c r="G1142" i="1"/>
  <c r="D1142" i="1"/>
  <c r="C1142" i="1"/>
  <c r="D1141" i="1"/>
  <c r="C1141" i="1"/>
  <c r="H1139" i="1"/>
  <c r="D1139" i="1"/>
  <c r="C1139" i="1"/>
  <c r="G1139" i="1" s="1"/>
  <c r="H1138" i="1"/>
  <c r="G1138" i="1"/>
  <c r="D1138" i="1"/>
  <c r="C1138" i="1"/>
  <c r="H1137" i="1"/>
  <c r="D1137" i="1"/>
  <c r="C1137" i="1"/>
  <c r="G1137" i="1" s="1"/>
  <c r="H1136" i="1"/>
  <c r="G1136" i="1"/>
  <c r="D1136" i="1"/>
  <c r="C1136" i="1"/>
  <c r="H1135" i="1"/>
  <c r="D1135" i="1"/>
  <c r="C1135" i="1"/>
  <c r="G1135" i="1" s="1"/>
  <c r="H1134" i="1"/>
  <c r="G1134" i="1"/>
  <c r="D1134" i="1"/>
  <c r="C1134" i="1"/>
  <c r="H1133" i="1"/>
  <c r="D1133" i="1"/>
  <c r="C1133" i="1"/>
  <c r="G1133" i="1" s="1"/>
  <c r="D1131" i="1"/>
  <c r="H1131" i="1" s="1"/>
  <c r="C1131" i="1"/>
  <c r="H1130" i="1"/>
  <c r="G1130" i="1"/>
  <c r="D1130" i="1"/>
  <c r="C1130" i="1"/>
  <c r="D1129" i="1"/>
  <c r="H1129" i="1" s="1"/>
  <c r="C1129" i="1"/>
  <c r="H1128" i="1"/>
  <c r="G1128" i="1"/>
  <c r="D1128" i="1"/>
  <c r="C1128" i="1"/>
  <c r="D1127" i="1"/>
  <c r="H1127" i="1" s="1"/>
  <c r="C1127" i="1"/>
  <c r="H1126" i="1"/>
  <c r="G1126" i="1"/>
  <c r="D1126" i="1"/>
  <c r="C1126" i="1"/>
  <c r="D1125" i="1"/>
  <c r="H1125" i="1" s="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D1111" i="1"/>
  <c r="C1111" i="1"/>
  <c r="H1110" i="1"/>
  <c r="G1110" i="1"/>
  <c r="D1110" i="1"/>
  <c r="C1110" i="1"/>
  <c r="D1109" i="1"/>
  <c r="C1109" i="1"/>
  <c r="H1108" i="1"/>
  <c r="G1108" i="1"/>
  <c r="D1108" i="1"/>
  <c r="C1108" i="1"/>
  <c r="D1107" i="1"/>
  <c r="C1107" i="1"/>
  <c r="H1107" i="1" s="1"/>
  <c r="H1106" i="1"/>
  <c r="G1106" i="1"/>
  <c r="D1106" i="1"/>
  <c r="C1106" i="1"/>
  <c r="D1105" i="1"/>
  <c r="C1105" i="1"/>
  <c r="H1105" i="1" s="1"/>
  <c r="H1104" i="1"/>
  <c r="G1104" i="1"/>
  <c r="D1104" i="1"/>
  <c r="C1104" i="1"/>
  <c r="G1103" i="1"/>
  <c r="D1103" i="1"/>
  <c r="C1103" i="1"/>
  <c r="H1103" i="1" s="1"/>
  <c r="H1102" i="1"/>
  <c r="G1102" i="1"/>
  <c r="D1102" i="1"/>
  <c r="C1102" i="1"/>
  <c r="G1101" i="1"/>
  <c r="D1101" i="1"/>
  <c r="C1101" i="1"/>
  <c r="H1100" i="1"/>
  <c r="G1100" i="1"/>
  <c r="D1100" i="1"/>
  <c r="C1100" i="1"/>
  <c r="D1099" i="1"/>
  <c r="G1099" i="1" s="1"/>
  <c r="C1099" i="1"/>
  <c r="H1098" i="1"/>
  <c r="G1098" i="1"/>
  <c r="D1098" i="1"/>
  <c r="C1098" i="1"/>
  <c r="D1097" i="1"/>
  <c r="C1097" i="1"/>
  <c r="H1096" i="1"/>
  <c r="G1096" i="1"/>
  <c r="D1096" i="1"/>
  <c r="C1096" i="1"/>
  <c r="D1095" i="1"/>
  <c r="C1095" i="1"/>
  <c r="D1094" i="1"/>
  <c r="H1092" i="1"/>
  <c r="D1092" i="1"/>
  <c r="G1092" i="1" s="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G1073" i="1"/>
  <c r="D1073" i="1"/>
  <c r="H1073" i="1" s="1"/>
  <c r="C1073" i="1"/>
  <c r="H1072" i="1"/>
  <c r="G1072" i="1"/>
  <c r="D1072" i="1"/>
  <c r="C1072" i="1"/>
  <c r="G1071" i="1"/>
  <c r="D1071" i="1"/>
  <c r="H1071" i="1" s="1"/>
  <c r="C1071" i="1"/>
  <c r="H1070" i="1"/>
  <c r="G1070" i="1"/>
  <c r="D1070" i="1"/>
  <c r="C1070" i="1"/>
  <c r="G1069" i="1"/>
  <c r="D1069" i="1"/>
  <c r="H1069" i="1" s="1"/>
  <c r="C1069" i="1"/>
  <c r="D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D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3" i="1"/>
  <c r="C1023" i="1"/>
  <c r="H1022" i="1"/>
  <c r="G1022" i="1"/>
  <c r="D1022" i="1"/>
  <c r="C1022" i="1"/>
  <c r="D1021" i="1"/>
  <c r="C1021" i="1"/>
  <c r="H1020" i="1"/>
  <c r="G1020" i="1"/>
  <c r="D1020" i="1"/>
  <c r="C1020" i="1"/>
  <c r="D1019" i="1"/>
  <c r="C1019" i="1"/>
  <c r="H1016" i="1"/>
  <c r="G1016" i="1"/>
  <c r="D1016" i="1"/>
  <c r="C1016" i="1"/>
  <c r="D1015" i="1"/>
  <c r="C1015" i="1"/>
  <c r="H1015" i="1" s="1"/>
  <c r="H1014" i="1"/>
  <c r="G1014" i="1"/>
  <c r="D1014" i="1"/>
  <c r="C1014" i="1"/>
  <c r="D1013" i="1"/>
  <c r="C1013" i="1"/>
  <c r="H1013" i="1" s="1"/>
  <c r="H1010" i="1"/>
  <c r="G1010" i="1"/>
  <c r="D1010" i="1"/>
  <c r="C1010" i="1"/>
  <c r="H1009" i="1"/>
  <c r="D1009" i="1"/>
  <c r="C1009" i="1"/>
  <c r="G1009" i="1" s="1"/>
  <c r="H1008" i="1"/>
  <c r="G1008" i="1"/>
  <c r="D1008" i="1"/>
  <c r="C1008" i="1"/>
  <c r="H1007" i="1"/>
  <c r="D1007" i="1"/>
  <c r="C1007" i="1"/>
  <c r="G1007" i="1" s="1"/>
  <c r="H1006" i="1"/>
  <c r="G1006" i="1"/>
  <c r="D1006" i="1"/>
  <c r="C1006" i="1"/>
  <c r="H1005" i="1"/>
  <c r="D1005" i="1"/>
  <c r="C1005" i="1"/>
  <c r="G1005" i="1" s="1"/>
  <c r="H1004" i="1"/>
  <c r="G1004" i="1"/>
  <c r="D1004" i="1"/>
  <c r="C1004" i="1"/>
  <c r="H1003" i="1"/>
  <c r="D1003" i="1"/>
  <c r="C1003" i="1"/>
  <c r="G1003" i="1" s="1"/>
  <c r="H1002" i="1"/>
  <c r="G1002" i="1"/>
  <c r="D1002" i="1"/>
  <c r="C1002" i="1"/>
  <c r="H1001" i="1"/>
  <c r="D1001" i="1"/>
  <c r="C1001" i="1"/>
  <c r="G1001" i="1" s="1"/>
  <c r="H1000" i="1"/>
  <c r="G1000" i="1"/>
  <c r="D1000" i="1"/>
  <c r="C1000" i="1"/>
  <c r="H999" i="1"/>
  <c r="D999" i="1"/>
  <c r="C999" i="1"/>
  <c r="G999" i="1" s="1"/>
  <c r="H998" i="1"/>
  <c r="G998" i="1"/>
  <c r="D998" i="1"/>
  <c r="C998" i="1"/>
  <c r="H997" i="1"/>
  <c r="D997" i="1"/>
  <c r="C997" i="1"/>
  <c r="G997" i="1" s="1"/>
  <c r="H996" i="1"/>
  <c r="G996" i="1"/>
  <c r="D996" i="1"/>
  <c r="C996" i="1"/>
  <c r="H995" i="1"/>
  <c r="D995" i="1"/>
  <c r="C995" i="1"/>
  <c r="G995" i="1" s="1"/>
  <c r="H994" i="1"/>
  <c r="G994" i="1"/>
  <c r="D994" i="1"/>
  <c r="C994" i="1"/>
  <c r="H993" i="1"/>
  <c r="D993" i="1"/>
  <c r="C993" i="1"/>
  <c r="G993" i="1" s="1"/>
  <c r="H992" i="1"/>
  <c r="G992" i="1"/>
  <c r="D992" i="1"/>
  <c r="C992" i="1"/>
  <c r="H991" i="1"/>
  <c r="D991" i="1"/>
  <c r="C991" i="1"/>
  <c r="G991" i="1" s="1"/>
  <c r="H990" i="1"/>
  <c r="G990" i="1"/>
  <c r="D990" i="1"/>
  <c r="C990" i="1"/>
  <c r="H989" i="1"/>
  <c r="D989" i="1"/>
  <c r="C989" i="1"/>
  <c r="G989" i="1" s="1"/>
  <c r="H988" i="1"/>
  <c r="G988" i="1"/>
  <c r="D988" i="1"/>
  <c r="C988" i="1"/>
  <c r="H987" i="1"/>
  <c r="D987" i="1"/>
  <c r="C987" i="1"/>
  <c r="G987" i="1" s="1"/>
  <c r="H986" i="1"/>
  <c r="G986" i="1"/>
  <c r="D986" i="1"/>
  <c r="C986" i="1"/>
  <c r="H985" i="1"/>
  <c r="D985" i="1"/>
  <c r="C985" i="1"/>
  <c r="G985" i="1" s="1"/>
  <c r="H984" i="1"/>
  <c r="G984" i="1"/>
  <c r="D984" i="1"/>
  <c r="C984" i="1"/>
  <c r="H983" i="1"/>
  <c r="D983" i="1"/>
  <c r="C983" i="1"/>
  <c r="G983" i="1" s="1"/>
  <c r="H982" i="1"/>
  <c r="G982" i="1"/>
  <c r="D982" i="1"/>
  <c r="C982" i="1"/>
  <c r="H981" i="1"/>
  <c r="D981" i="1"/>
  <c r="C981" i="1"/>
  <c r="G981" i="1" s="1"/>
  <c r="H980" i="1"/>
  <c r="G980" i="1"/>
  <c r="D980" i="1"/>
  <c r="C980" i="1"/>
  <c r="H979" i="1"/>
  <c r="D979" i="1"/>
  <c r="C979" i="1"/>
  <c r="G979" i="1" s="1"/>
  <c r="H978" i="1"/>
  <c r="G978" i="1"/>
  <c r="D978" i="1"/>
  <c r="C978" i="1"/>
  <c r="H977" i="1"/>
  <c r="D977" i="1"/>
  <c r="C977" i="1"/>
  <c r="G977" i="1" s="1"/>
  <c r="H976" i="1"/>
  <c r="G976" i="1"/>
  <c r="D976" i="1"/>
  <c r="C976" i="1"/>
  <c r="H975" i="1"/>
  <c r="D975" i="1"/>
  <c r="C975" i="1"/>
  <c r="G975" i="1" s="1"/>
  <c r="H974" i="1"/>
  <c r="G974" i="1"/>
  <c r="D974" i="1"/>
  <c r="C974" i="1"/>
  <c r="H973" i="1"/>
  <c r="D973" i="1"/>
  <c r="C973" i="1"/>
  <c r="G973" i="1" s="1"/>
  <c r="H972" i="1"/>
  <c r="G972" i="1"/>
  <c r="D972" i="1"/>
  <c r="C972" i="1"/>
  <c r="H971" i="1"/>
  <c r="D971" i="1"/>
  <c r="C971" i="1"/>
  <c r="G971" i="1" s="1"/>
  <c r="H970" i="1"/>
  <c r="G970" i="1"/>
  <c r="D970" i="1"/>
  <c r="C970" i="1"/>
  <c r="H969" i="1"/>
  <c r="D969" i="1"/>
  <c r="C969" i="1"/>
  <c r="G969" i="1" s="1"/>
  <c r="H968" i="1"/>
  <c r="G968" i="1"/>
  <c r="D968" i="1"/>
  <c r="C968" i="1"/>
  <c r="H967" i="1"/>
  <c r="D967" i="1"/>
  <c r="C967" i="1"/>
  <c r="G967" i="1" s="1"/>
  <c r="H966" i="1"/>
  <c r="G966" i="1"/>
  <c r="D966" i="1"/>
  <c r="C966" i="1"/>
  <c r="H965" i="1"/>
  <c r="D965" i="1"/>
  <c r="C965" i="1"/>
  <c r="G965" i="1" s="1"/>
  <c r="H964" i="1"/>
  <c r="G964" i="1"/>
  <c r="D964" i="1"/>
  <c r="C964" i="1"/>
  <c r="H963" i="1"/>
  <c r="D963" i="1"/>
  <c r="C963" i="1"/>
  <c r="G963" i="1" s="1"/>
  <c r="H962" i="1"/>
  <c r="G962" i="1"/>
  <c r="D962" i="1"/>
  <c r="C962" i="1"/>
  <c r="H961" i="1"/>
  <c r="D961" i="1"/>
  <c r="C961" i="1"/>
  <c r="G961" i="1" s="1"/>
  <c r="H960" i="1"/>
  <c r="G960" i="1"/>
  <c r="D960" i="1"/>
  <c r="C960" i="1"/>
  <c r="H959" i="1"/>
  <c r="D959" i="1"/>
  <c r="C959" i="1"/>
  <c r="G959" i="1" s="1"/>
  <c r="H958" i="1"/>
  <c r="G958" i="1"/>
  <c r="D958" i="1"/>
  <c r="C958" i="1"/>
  <c r="H957" i="1"/>
  <c r="D957" i="1"/>
  <c r="C957" i="1"/>
  <c r="G957" i="1" s="1"/>
  <c r="H956" i="1"/>
  <c r="G956" i="1"/>
  <c r="D956" i="1"/>
  <c r="C956" i="1"/>
  <c r="H955" i="1"/>
  <c r="D955" i="1"/>
  <c r="C955" i="1"/>
  <c r="G955" i="1" s="1"/>
  <c r="H954" i="1"/>
  <c r="G954" i="1"/>
  <c r="D954" i="1"/>
  <c r="C954" i="1"/>
  <c r="H953" i="1"/>
  <c r="D953" i="1"/>
  <c r="C953" i="1"/>
  <c r="G953" i="1" s="1"/>
  <c r="H952" i="1"/>
  <c r="G952" i="1"/>
  <c r="D952" i="1"/>
  <c r="C952" i="1"/>
  <c r="H951" i="1"/>
  <c r="D951" i="1"/>
  <c r="C951" i="1"/>
  <c r="G951" i="1" s="1"/>
  <c r="H950" i="1"/>
  <c r="G950" i="1"/>
  <c r="D950" i="1"/>
  <c r="C950" i="1"/>
  <c r="H949" i="1"/>
  <c r="D949" i="1"/>
  <c r="C949" i="1"/>
  <c r="G949" i="1" s="1"/>
  <c r="H948" i="1"/>
  <c r="G948" i="1"/>
  <c r="D948" i="1"/>
  <c r="C948" i="1"/>
  <c r="H947" i="1"/>
  <c r="D947" i="1"/>
  <c r="C947" i="1"/>
  <c r="G947" i="1" s="1"/>
  <c r="H946" i="1"/>
  <c r="G946" i="1"/>
  <c r="D946" i="1"/>
  <c r="C946" i="1"/>
  <c r="H945" i="1"/>
  <c r="D945" i="1"/>
  <c r="C945" i="1"/>
  <c r="G945" i="1" s="1"/>
  <c r="H944" i="1"/>
  <c r="G944" i="1"/>
  <c r="D944" i="1"/>
  <c r="C944" i="1"/>
  <c r="H943" i="1"/>
  <c r="D943" i="1"/>
  <c r="C943" i="1"/>
  <c r="G943" i="1" s="1"/>
  <c r="H942" i="1"/>
  <c r="G942" i="1"/>
  <c r="D942" i="1"/>
  <c r="C942" i="1"/>
  <c r="H941" i="1"/>
  <c r="D941" i="1"/>
  <c r="C941" i="1"/>
  <c r="G941" i="1" s="1"/>
  <c r="H940" i="1"/>
  <c r="G940" i="1"/>
  <c r="D940" i="1"/>
  <c r="C940" i="1"/>
  <c r="H939" i="1"/>
  <c r="D939" i="1"/>
  <c r="C939" i="1"/>
  <c r="G939" i="1" s="1"/>
  <c r="H938" i="1"/>
  <c r="G938" i="1"/>
  <c r="D938" i="1"/>
  <c r="C938" i="1"/>
  <c r="H937" i="1"/>
  <c r="D937" i="1"/>
  <c r="C937" i="1"/>
  <c r="G937" i="1" s="1"/>
  <c r="H936" i="1"/>
  <c r="G936" i="1"/>
  <c r="D936" i="1"/>
  <c r="C936" i="1"/>
  <c r="H935" i="1"/>
  <c r="D935" i="1"/>
  <c r="C935" i="1"/>
  <c r="G935" i="1" s="1"/>
  <c r="H934" i="1"/>
  <c r="G934" i="1"/>
  <c r="D934" i="1"/>
  <c r="C934" i="1"/>
  <c r="H933" i="1"/>
  <c r="D933" i="1"/>
  <c r="C933" i="1"/>
  <c r="G933" i="1" s="1"/>
  <c r="H932" i="1"/>
  <c r="G932" i="1"/>
  <c r="D932" i="1"/>
  <c r="C932" i="1"/>
  <c r="H931" i="1"/>
  <c r="D931" i="1"/>
  <c r="C931" i="1"/>
  <c r="G931" i="1" s="1"/>
  <c r="H930" i="1"/>
  <c r="G930" i="1"/>
  <c r="D930" i="1"/>
  <c r="C930" i="1"/>
  <c r="H929" i="1"/>
  <c r="D929" i="1"/>
  <c r="C929" i="1"/>
  <c r="G929" i="1" s="1"/>
  <c r="H928" i="1"/>
  <c r="G928" i="1"/>
  <c r="D928" i="1"/>
  <c r="C928" i="1"/>
  <c r="H927" i="1"/>
  <c r="D927" i="1"/>
  <c r="C927" i="1"/>
  <c r="G927" i="1" s="1"/>
  <c r="H926" i="1"/>
  <c r="G926" i="1"/>
  <c r="D926" i="1"/>
  <c r="C926" i="1"/>
  <c r="H925" i="1"/>
  <c r="D925" i="1"/>
  <c r="C925" i="1"/>
  <c r="G925" i="1" s="1"/>
  <c r="H924" i="1"/>
  <c r="G924" i="1"/>
  <c r="D924" i="1"/>
  <c r="C924" i="1"/>
  <c r="H923" i="1"/>
  <c r="D923" i="1"/>
  <c r="C923" i="1"/>
  <c r="G923" i="1" s="1"/>
  <c r="H922" i="1"/>
  <c r="G922" i="1"/>
  <c r="D922" i="1"/>
  <c r="C922" i="1"/>
  <c r="H921" i="1"/>
  <c r="D921" i="1"/>
  <c r="C921" i="1"/>
  <c r="G921" i="1" s="1"/>
  <c r="H920" i="1"/>
  <c r="G920" i="1"/>
  <c r="D920" i="1"/>
  <c r="C920" i="1"/>
  <c r="H919" i="1"/>
  <c r="D919" i="1"/>
  <c r="C919" i="1"/>
  <c r="G919" i="1" s="1"/>
  <c r="H918" i="1"/>
  <c r="G918" i="1"/>
  <c r="D918" i="1"/>
  <c r="C918" i="1"/>
  <c r="H917" i="1"/>
  <c r="D917" i="1"/>
  <c r="C917" i="1"/>
  <c r="G917" i="1" s="1"/>
  <c r="H916" i="1"/>
  <c r="G916" i="1"/>
  <c r="D916" i="1"/>
  <c r="C916" i="1"/>
  <c r="H915" i="1"/>
  <c r="D915" i="1"/>
  <c r="C915" i="1"/>
  <c r="G915" i="1" s="1"/>
  <c r="H914" i="1"/>
  <c r="G914" i="1"/>
  <c r="D914" i="1"/>
  <c r="C914" i="1"/>
  <c r="H913" i="1"/>
  <c r="D913" i="1"/>
  <c r="C913" i="1"/>
  <c r="G913" i="1" s="1"/>
  <c r="H912" i="1"/>
  <c r="G912" i="1"/>
  <c r="D912" i="1"/>
  <c r="C912" i="1"/>
  <c r="H911" i="1"/>
  <c r="D911" i="1"/>
  <c r="C911" i="1"/>
  <c r="G911" i="1" s="1"/>
  <c r="H910" i="1"/>
  <c r="G910" i="1"/>
  <c r="D910" i="1"/>
  <c r="C910" i="1"/>
  <c r="H909" i="1"/>
  <c r="D909" i="1"/>
  <c r="C909" i="1"/>
  <c r="G909" i="1" s="1"/>
  <c r="H908" i="1"/>
  <c r="G908" i="1"/>
  <c r="D908" i="1"/>
  <c r="C908" i="1"/>
  <c r="H907" i="1"/>
  <c r="D907" i="1"/>
  <c r="C907" i="1"/>
  <c r="G907" i="1" s="1"/>
  <c r="H906" i="1"/>
  <c r="G906" i="1"/>
  <c r="D906" i="1"/>
  <c r="C906" i="1"/>
  <c r="H905" i="1"/>
  <c r="D905" i="1"/>
  <c r="C905" i="1"/>
  <c r="G905" i="1" s="1"/>
  <c r="H904" i="1"/>
  <c r="G904" i="1"/>
  <c r="D904" i="1"/>
  <c r="C904" i="1"/>
  <c r="H903" i="1"/>
  <c r="D903" i="1"/>
  <c r="C903" i="1"/>
  <c r="G903" i="1" s="1"/>
  <c r="H902" i="1"/>
  <c r="G902" i="1"/>
  <c r="D902" i="1"/>
  <c r="C902" i="1"/>
  <c r="H901" i="1"/>
  <c r="D901" i="1"/>
  <c r="C901" i="1"/>
  <c r="G901" i="1" s="1"/>
  <c r="H900" i="1"/>
  <c r="G900" i="1"/>
  <c r="D900" i="1"/>
  <c r="C900" i="1"/>
  <c r="H899" i="1"/>
  <c r="D899" i="1"/>
  <c r="C899" i="1"/>
  <c r="G899" i="1" s="1"/>
  <c r="H898" i="1"/>
  <c r="G898" i="1"/>
  <c r="D898" i="1"/>
  <c r="C898" i="1"/>
  <c r="H897" i="1"/>
  <c r="D897" i="1"/>
  <c r="C897" i="1"/>
  <c r="G897" i="1" s="1"/>
  <c r="H896" i="1"/>
  <c r="G896" i="1"/>
  <c r="D896" i="1"/>
  <c r="C896" i="1"/>
  <c r="H895" i="1"/>
  <c r="D895" i="1"/>
  <c r="C895" i="1"/>
  <c r="G895" i="1" s="1"/>
  <c r="H894" i="1"/>
  <c r="G894" i="1"/>
  <c r="D894" i="1"/>
  <c r="C894" i="1"/>
  <c r="H893" i="1"/>
  <c r="D893" i="1"/>
  <c r="C893" i="1"/>
  <c r="G893" i="1" s="1"/>
  <c r="H892" i="1"/>
  <c r="G892" i="1"/>
  <c r="D892" i="1"/>
  <c r="C892" i="1"/>
  <c r="H891" i="1"/>
  <c r="D891" i="1"/>
  <c r="C891" i="1"/>
  <c r="G891" i="1" s="1"/>
  <c r="H890" i="1"/>
  <c r="G890" i="1"/>
  <c r="D890" i="1"/>
  <c r="C890" i="1"/>
  <c r="H889" i="1"/>
  <c r="D889" i="1"/>
  <c r="C889" i="1"/>
  <c r="G889" i="1" s="1"/>
  <c r="H888" i="1"/>
  <c r="G888" i="1"/>
  <c r="D888" i="1"/>
  <c r="C888" i="1"/>
  <c r="H887" i="1"/>
  <c r="D887" i="1"/>
  <c r="C887" i="1"/>
  <c r="G887" i="1" s="1"/>
  <c r="H886" i="1"/>
  <c r="G886" i="1"/>
  <c r="D886" i="1"/>
  <c r="C886" i="1"/>
  <c r="H885" i="1"/>
  <c r="D885" i="1"/>
  <c r="C885" i="1"/>
  <c r="G885" i="1" s="1"/>
  <c r="H884" i="1"/>
  <c r="G884" i="1"/>
  <c r="D884" i="1"/>
  <c r="C884" i="1"/>
  <c r="H883" i="1"/>
  <c r="D883" i="1"/>
  <c r="C883" i="1"/>
  <c r="G883" i="1" s="1"/>
  <c r="H882" i="1"/>
  <c r="G882" i="1"/>
  <c r="D882" i="1"/>
  <c r="C882" i="1"/>
  <c r="H881" i="1"/>
  <c r="D881" i="1"/>
  <c r="C881" i="1"/>
  <c r="G881" i="1" s="1"/>
  <c r="H880" i="1"/>
  <c r="G880" i="1"/>
  <c r="D880" i="1"/>
  <c r="C880" i="1"/>
  <c r="H879" i="1"/>
  <c r="D879" i="1"/>
  <c r="G879" i="1" s="1"/>
  <c r="C879" i="1"/>
  <c r="H878" i="1"/>
  <c r="G878" i="1"/>
  <c r="D878" i="1"/>
  <c r="C878" i="1"/>
  <c r="H877" i="1"/>
  <c r="D877" i="1"/>
  <c r="C877" i="1"/>
  <c r="G877" i="1" s="1"/>
  <c r="H876" i="1"/>
  <c r="G876" i="1"/>
  <c r="D876" i="1"/>
  <c r="C876" i="1"/>
  <c r="H875" i="1"/>
  <c r="D875" i="1"/>
  <c r="C875" i="1"/>
  <c r="G875" i="1" s="1"/>
  <c r="H874" i="1"/>
  <c r="G874" i="1"/>
  <c r="D874" i="1"/>
  <c r="C874" i="1"/>
  <c r="H873" i="1"/>
  <c r="D873" i="1"/>
  <c r="C873" i="1"/>
  <c r="G873" i="1" s="1"/>
  <c r="H872" i="1"/>
  <c r="G872" i="1"/>
  <c r="D872" i="1"/>
  <c r="C872" i="1"/>
  <c r="H871" i="1"/>
  <c r="D871" i="1"/>
  <c r="C871" i="1"/>
  <c r="G871" i="1" s="1"/>
  <c r="H870" i="1"/>
  <c r="G870" i="1"/>
  <c r="D870" i="1"/>
  <c r="C870" i="1"/>
  <c r="H869" i="1"/>
  <c r="D869" i="1"/>
  <c r="C869" i="1"/>
  <c r="G869" i="1" s="1"/>
  <c r="H868" i="1"/>
  <c r="G868" i="1"/>
  <c r="D868" i="1"/>
  <c r="C868" i="1"/>
  <c r="H867" i="1"/>
  <c r="D867" i="1"/>
  <c r="C867" i="1"/>
  <c r="G867" i="1" s="1"/>
  <c r="H866" i="1"/>
  <c r="G866" i="1"/>
  <c r="D866" i="1"/>
  <c r="C866" i="1"/>
  <c r="H865" i="1"/>
  <c r="D865" i="1"/>
  <c r="C865" i="1"/>
  <c r="G865" i="1" s="1"/>
  <c r="H864" i="1"/>
  <c r="G864" i="1"/>
  <c r="D864" i="1"/>
  <c r="C864" i="1"/>
  <c r="H863" i="1"/>
  <c r="D863" i="1"/>
  <c r="C863" i="1"/>
  <c r="G863" i="1" s="1"/>
  <c r="H862" i="1"/>
  <c r="G862" i="1"/>
  <c r="D862" i="1"/>
  <c r="C862" i="1"/>
  <c r="H861" i="1"/>
  <c r="D861" i="1"/>
  <c r="C861" i="1"/>
  <c r="G861" i="1" s="1"/>
  <c r="H860" i="1"/>
  <c r="G860" i="1"/>
  <c r="D860" i="1"/>
  <c r="C860" i="1"/>
  <c r="H859" i="1"/>
  <c r="D859" i="1"/>
  <c r="C859" i="1"/>
  <c r="G859" i="1" s="1"/>
  <c r="H858" i="1"/>
  <c r="G858" i="1"/>
  <c r="D858" i="1"/>
  <c r="C858" i="1"/>
  <c r="H857" i="1"/>
  <c r="D857" i="1"/>
  <c r="C857" i="1"/>
  <c r="G857" i="1" s="1"/>
  <c r="H856" i="1"/>
  <c r="G856" i="1"/>
  <c r="D856" i="1"/>
  <c r="C856" i="1"/>
  <c r="H855" i="1"/>
  <c r="D855" i="1"/>
  <c r="C855" i="1"/>
  <c r="G855" i="1" s="1"/>
  <c r="H854" i="1"/>
  <c r="G854" i="1"/>
  <c r="D854" i="1"/>
  <c r="C854" i="1"/>
  <c r="H853" i="1"/>
  <c r="D853" i="1"/>
  <c r="C853" i="1"/>
  <c r="G853" i="1" s="1"/>
  <c r="H852" i="1"/>
  <c r="G852" i="1"/>
  <c r="D852" i="1"/>
  <c r="C852" i="1"/>
  <c r="H851" i="1"/>
  <c r="D851" i="1"/>
  <c r="C851" i="1"/>
  <c r="G851" i="1" s="1"/>
  <c r="H850" i="1"/>
  <c r="G850" i="1"/>
  <c r="D850" i="1"/>
  <c r="C850" i="1"/>
  <c r="H849" i="1"/>
  <c r="D849" i="1"/>
  <c r="C849" i="1"/>
  <c r="G849" i="1" s="1"/>
  <c r="H848" i="1"/>
  <c r="G848" i="1"/>
  <c r="D848" i="1"/>
  <c r="C848" i="1"/>
  <c r="H847" i="1"/>
  <c r="D847" i="1"/>
  <c r="C847" i="1"/>
  <c r="G847" i="1" s="1"/>
  <c r="H846" i="1"/>
  <c r="G846" i="1"/>
  <c r="D846" i="1"/>
  <c r="C846" i="1"/>
  <c r="H845" i="1"/>
  <c r="D845" i="1"/>
  <c r="C845" i="1"/>
  <c r="G845" i="1" s="1"/>
  <c r="H844" i="1"/>
  <c r="G844" i="1"/>
  <c r="D844" i="1"/>
  <c r="C844" i="1"/>
  <c r="H843" i="1"/>
  <c r="D843" i="1"/>
  <c r="C843" i="1"/>
  <c r="G843" i="1" s="1"/>
  <c r="H842" i="1"/>
  <c r="G842" i="1"/>
  <c r="D842" i="1"/>
  <c r="C842" i="1"/>
  <c r="H841" i="1"/>
  <c r="D841" i="1"/>
  <c r="C841" i="1"/>
  <c r="G841" i="1" s="1"/>
  <c r="H840" i="1"/>
  <c r="G840" i="1"/>
  <c r="D840" i="1"/>
  <c r="C840" i="1"/>
  <c r="H839" i="1"/>
  <c r="D839" i="1"/>
  <c r="C839" i="1"/>
  <c r="G839" i="1" s="1"/>
  <c r="H838" i="1"/>
  <c r="G838" i="1"/>
  <c r="D838" i="1"/>
  <c r="C838" i="1"/>
  <c r="H837" i="1"/>
  <c r="D837" i="1"/>
  <c r="C837" i="1"/>
  <c r="G837" i="1" s="1"/>
  <c r="H836" i="1"/>
  <c r="G836" i="1"/>
  <c r="D836" i="1"/>
  <c r="C836" i="1"/>
  <c r="H835" i="1"/>
  <c r="D835" i="1"/>
  <c r="C835" i="1"/>
  <c r="G835" i="1" s="1"/>
  <c r="H834" i="1"/>
  <c r="G834" i="1"/>
  <c r="D834" i="1"/>
  <c r="C834" i="1"/>
  <c r="H833" i="1"/>
  <c r="D833" i="1"/>
  <c r="C833" i="1"/>
  <c r="G833" i="1" s="1"/>
  <c r="H832" i="1"/>
  <c r="G832" i="1"/>
  <c r="D832" i="1"/>
  <c r="C832" i="1"/>
  <c r="H831" i="1"/>
  <c r="D831" i="1"/>
  <c r="G831" i="1" s="1"/>
  <c r="C831" i="1"/>
  <c r="H830" i="1"/>
  <c r="G830" i="1"/>
  <c r="D830" i="1"/>
  <c r="C830" i="1"/>
  <c r="H829" i="1"/>
  <c r="D829" i="1"/>
  <c r="G829" i="1" s="1"/>
  <c r="C829" i="1"/>
  <c r="H828" i="1"/>
  <c r="G828" i="1"/>
  <c r="D828" i="1"/>
  <c r="C828" i="1"/>
  <c r="H827" i="1"/>
  <c r="D827" i="1"/>
  <c r="G827" i="1" s="1"/>
  <c r="C827" i="1"/>
  <c r="H826" i="1"/>
  <c r="G826" i="1"/>
  <c r="D826" i="1"/>
  <c r="C826" i="1"/>
  <c r="H825" i="1"/>
  <c r="D825" i="1"/>
  <c r="G825" i="1" s="1"/>
  <c r="C825" i="1"/>
  <c r="H824" i="1"/>
  <c r="G824" i="1"/>
  <c r="D824" i="1"/>
  <c r="C824" i="1"/>
  <c r="H823" i="1"/>
  <c r="D823" i="1"/>
  <c r="G823" i="1" s="1"/>
  <c r="C823" i="1"/>
  <c r="H822" i="1"/>
  <c r="G822" i="1"/>
  <c r="D822" i="1"/>
  <c r="C822" i="1"/>
  <c r="H821" i="1"/>
  <c r="D821" i="1"/>
  <c r="G821" i="1" s="1"/>
  <c r="C821" i="1"/>
  <c r="H820" i="1"/>
  <c r="G820" i="1"/>
  <c r="D820" i="1"/>
  <c r="C820" i="1"/>
  <c r="H819" i="1"/>
  <c r="D819" i="1"/>
  <c r="G819" i="1" s="1"/>
  <c r="C819" i="1"/>
  <c r="H818" i="1"/>
  <c r="G818" i="1"/>
  <c r="D818" i="1"/>
  <c r="C818" i="1"/>
  <c r="H817" i="1"/>
  <c r="D817" i="1"/>
  <c r="G817" i="1" s="1"/>
  <c r="C817" i="1"/>
  <c r="H816" i="1"/>
  <c r="G816" i="1"/>
  <c r="D816" i="1"/>
  <c r="C816" i="1"/>
  <c r="H815" i="1"/>
  <c r="D815" i="1"/>
  <c r="G815" i="1" s="1"/>
  <c r="C815" i="1"/>
  <c r="H814" i="1"/>
  <c r="G814" i="1"/>
  <c r="D814" i="1"/>
  <c r="C814" i="1"/>
  <c r="H813" i="1"/>
  <c r="D813" i="1"/>
  <c r="G813" i="1" s="1"/>
  <c r="C813" i="1"/>
  <c r="H812" i="1"/>
  <c r="G812" i="1"/>
  <c r="D812" i="1"/>
  <c r="C812" i="1"/>
  <c r="H811" i="1"/>
  <c r="D811" i="1"/>
  <c r="G811" i="1" s="1"/>
  <c r="C811" i="1"/>
  <c r="H810" i="1"/>
  <c r="G810" i="1"/>
  <c r="D810" i="1"/>
  <c r="C810" i="1"/>
  <c r="H809" i="1"/>
  <c r="D809" i="1"/>
  <c r="G809" i="1" s="1"/>
  <c r="C809" i="1"/>
  <c r="H808" i="1"/>
  <c r="G808" i="1"/>
  <c r="D808" i="1"/>
  <c r="C808" i="1"/>
  <c r="H807" i="1"/>
  <c r="D807" i="1"/>
  <c r="G807" i="1" s="1"/>
  <c r="C807" i="1"/>
  <c r="H806" i="1"/>
  <c r="G806" i="1"/>
  <c r="D806" i="1"/>
  <c r="C806" i="1"/>
  <c r="H805" i="1"/>
  <c r="D805" i="1"/>
  <c r="G805" i="1" s="1"/>
  <c r="C805" i="1"/>
  <c r="H804" i="1"/>
  <c r="G804" i="1"/>
  <c r="D804" i="1"/>
  <c r="C804" i="1"/>
  <c r="H803" i="1"/>
  <c r="D803" i="1"/>
  <c r="G803" i="1" s="1"/>
  <c r="C803" i="1"/>
  <c r="H802" i="1"/>
  <c r="G802" i="1"/>
  <c r="D802" i="1"/>
  <c r="C802" i="1"/>
  <c r="H801" i="1"/>
  <c r="D801" i="1"/>
  <c r="G801" i="1" s="1"/>
  <c r="C801" i="1"/>
  <c r="H800" i="1"/>
  <c r="G800" i="1"/>
  <c r="D800" i="1"/>
  <c r="C800" i="1"/>
  <c r="H799" i="1"/>
  <c r="D799" i="1"/>
  <c r="G799" i="1" s="1"/>
  <c r="C799" i="1"/>
  <c r="H798" i="1"/>
  <c r="G798" i="1"/>
  <c r="D798" i="1"/>
  <c r="C798" i="1"/>
  <c r="H797" i="1"/>
  <c r="D797" i="1"/>
  <c r="G797" i="1" s="1"/>
  <c r="C797" i="1"/>
  <c r="H796" i="1"/>
  <c r="G796" i="1"/>
  <c r="D796" i="1"/>
  <c r="C796" i="1"/>
  <c r="H795" i="1"/>
  <c r="D795" i="1"/>
  <c r="G795" i="1" s="1"/>
  <c r="C795" i="1"/>
  <c r="H794" i="1"/>
  <c r="G794" i="1"/>
  <c r="D794" i="1"/>
  <c r="C794" i="1"/>
  <c r="H793" i="1"/>
  <c r="D793" i="1"/>
  <c r="G793" i="1" s="1"/>
  <c r="C793" i="1"/>
  <c r="H792" i="1"/>
  <c r="G792" i="1"/>
  <c r="D792" i="1"/>
  <c r="C792" i="1"/>
  <c r="H791" i="1"/>
  <c r="D791" i="1"/>
  <c r="G791" i="1" s="1"/>
  <c r="C791" i="1"/>
  <c r="H790" i="1"/>
  <c r="G790" i="1"/>
  <c r="D790" i="1"/>
  <c r="C790" i="1"/>
  <c r="H789" i="1"/>
  <c r="D789" i="1"/>
  <c r="G789" i="1" s="1"/>
  <c r="C789" i="1"/>
  <c r="H788" i="1"/>
  <c r="G788" i="1"/>
  <c r="D788" i="1"/>
  <c r="C788" i="1"/>
  <c r="H787" i="1"/>
  <c r="D787" i="1"/>
  <c r="G787" i="1" s="1"/>
  <c r="C787" i="1"/>
  <c r="H786" i="1"/>
  <c r="G786" i="1"/>
  <c r="D786" i="1"/>
  <c r="C786" i="1"/>
  <c r="H785" i="1"/>
  <c r="D785" i="1"/>
  <c r="G785" i="1" s="1"/>
  <c r="C785" i="1"/>
  <c r="H784" i="1"/>
  <c r="G784" i="1"/>
  <c r="D784" i="1"/>
  <c r="C784" i="1"/>
  <c r="H783" i="1"/>
  <c r="D783" i="1"/>
  <c r="G783" i="1" s="1"/>
  <c r="C783" i="1"/>
  <c r="H782" i="1"/>
  <c r="G782" i="1"/>
  <c r="D782" i="1"/>
  <c r="C782" i="1"/>
  <c r="H781" i="1"/>
  <c r="D781" i="1"/>
  <c r="G781" i="1" s="1"/>
  <c r="C781" i="1"/>
  <c r="H780" i="1"/>
  <c r="G780" i="1"/>
  <c r="D780" i="1"/>
  <c r="C780" i="1"/>
  <c r="H779" i="1"/>
  <c r="D779" i="1"/>
  <c r="G779" i="1" s="1"/>
  <c r="C779" i="1"/>
  <c r="H778" i="1"/>
  <c r="G778" i="1"/>
  <c r="D778" i="1"/>
  <c r="C778" i="1"/>
  <c r="H777" i="1"/>
  <c r="D777" i="1"/>
  <c r="G777" i="1" s="1"/>
  <c r="C777" i="1"/>
  <c r="H776" i="1"/>
  <c r="G776" i="1"/>
  <c r="D776" i="1"/>
  <c r="C776" i="1"/>
  <c r="H775" i="1"/>
  <c r="D775" i="1"/>
  <c r="G775" i="1" s="1"/>
  <c r="C775" i="1"/>
  <c r="H774" i="1"/>
  <c r="G774" i="1"/>
  <c r="D774" i="1"/>
  <c r="C774" i="1"/>
  <c r="H773" i="1"/>
  <c r="D773" i="1"/>
  <c r="G773" i="1" s="1"/>
  <c r="C773" i="1"/>
  <c r="H772" i="1"/>
  <c r="G772" i="1"/>
  <c r="D772" i="1"/>
  <c r="C772" i="1"/>
  <c r="H771" i="1"/>
  <c r="D771" i="1"/>
  <c r="G771" i="1" s="1"/>
  <c r="C771" i="1"/>
  <c r="H770" i="1"/>
  <c r="G770" i="1"/>
  <c r="D770" i="1"/>
  <c r="C770" i="1"/>
  <c r="H769" i="1"/>
  <c r="D769" i="1"/>
  <c r="G769" i="1" s="1"/>
  <c r="C769" i="1"/>
  <c r="H768" i="1"/>
  <c r="G768" i="1"/>
  <c r="D768" i="1"/>
  <c r="C768" i="1"/>
  <c r="H767" i="1"/>
  <c r="D767" i="1"/>
  <c r="G767" i="1" s="1"/>
  <c r="C767" i="1"/>
  <c r="H766" i="1"/>
  <c r="G766" i="1"/>
  <c r="D766" i="1"/>
  <c r="C766" i="1"/>
  <c r="H765" i="1"/>
  <c r="D765" i="1"/>
  <c r="G765" i="1" s="1"/>
  <c r="C765" i="1"/>
  <c r="H764" i="1"/>
  <c r="G764" i="1"/>
  <c r="D764" i="1"/>
  <c r="C764" i="1"/>
  <c r="H763" i="1"/>
  <c r="D763" i="1"/>
  <c r="G763" i="1" s="1"/>
  <c r="C763" i="1"/>
  <c r="H762" i="1"/>
  <c r="G762" i="1"/>
  <c r="D762" i="1"/>
  <c r="C762" i="1"/>
  <c r="H761" i="1"/>
  <c r="D761" i="1"/>
  <c r="G761" i="1" s="1"/>
  <c r="C761" i="1"/>
  <c r="H760" i="1"/>
  <c r="G760" i="1"/>
  <c r="D760" i="1"/>
  <c r="C760" i="1"/>
  <c r="H759" i="1"/>
  <c r="D759" i="1"/>
  <c r="G759" i="1" s="1"/>
  <c r="C759" i="1"/>
  <c r="H758" i="1"/>
  <c r="G758" i="1"/>
  <c r="D758" i="1"/>
  <c r="C758" i="1"/>
  <c r="H757" i="1"/>
  <c r="D757" i="1"/>
  <c r="G757" i="1" s="1"/>
  <c r="C757" i="1"/>
  <c r="H756" i="1"/>
  <c r="G756" i="1"/>
  <c r="D756" i="1"/>
  <c r="C756" i="1"/>
  <c r="H755" i="1"/>
  <c r="D755" i="1"/>
  <c r="G755" i="1" s="1"/>
  <c r="C755" i="1"/>
  <c r="H754" i="1"/>
  <c r="G754" i="1"/>
  <c r="D754" i="1"/>
  <c r="C754" i="1"/>
  <c r="H753" i="1"/>
  <c r="D753" i="1"/>
  <c r="G753" i="1" s="1"/>
  <c r="C753" i="1"/>
  <c r="H752" i="1"/>
  <c r="G752" i="1"/>
  <c r="D752" i="1"/>
  <c r="C752" i="1"/>
  <c r="H751" i="1"/>
  <c r="D751" i="1"/>
  <c r="G751" i="1" s="1"/>
  <c r="C751" i="1"/>
  <c r="H750" i="1"/>
  <c r="G750" i="1"/>
  <c r="D750" i="1"/>
  <c r="C750" i="1"/>
  <c r="H749" i="1"/>
  <c r="D749" i="1"/>
  <c r="G749" i="1" s="1"/>
  <c r="C749" i="1"/>
  <c r="H748" i="1"/>
  <c r="G748" i="1"/>
  <c r="D748" i="1"/>
  <c r="C748" i="1"/>
  <c r="H747" i="1"/>
  <c r="D747" i="1"/>
  <c r="G747" i="1" s="1"/>
  <c r="C747" i="1"/>
  <c r="H746" i="1"/>
  <c r="G746" i="1"/>
  <c r="D746" i="1"/>
  <c r="C746" i="1"/>
  <c r="H745" i="1"/>
  <c r="D745" i="1"/>
  <c r="G745" i="1" s="1"/>
  <c r="C745" i="1"/>
  <c r="H744" i="1"/>
  <c r="G744" i="1"/>
  <c r="D744" i="1"/>
  <c r="C744" i="1"/>
  <c r="H743" i="1"/>
  <c r="D743" i="1"/>
  <c r="G743" i="1" s="1"/>
  <c r="C743" i="1"/>
  <c r="H742" i="1"/>
  <c r="G742" i="1"/>
  <c r="D742" i="1"/>
  <c r="C742" i="1"/>
  <c r="H741" i="1"/>
  <c r="D741" i="1"/>
  <c r="G741" i="1" s="1"/>
  <c r="C741" i="1"/>
  <c r="H740" i="1"/>
  <c r="G740" i="1"/>
  <c r="D740" i="1"/>
  <c r="C740" i="1"/>
  <c r="H739" i="1"/>
  <c r="D739" i="1"/>
  <c r="G739" i="1" s="1"/>
  <c r="C739" i="1"/>
  <c r="H738" i="1"/>
  <c r="G738" i="1"/>
  <c r="D738" i="1"/>
  <c r="C738" i="1"/>
  <c r="D737" i="1"/>
  <c r="C737" i="1"/>
  <c r="H737" i="1" s="1"/>
  <c r="D736" i="1"/>
  <c r="C736" i="1"/>
  <c r="H736" i="1" s="1"/>
  <c r="H735" i="1"/>
  <c r="D735" i="1"/>
  <c r="G735" i="1" s="1"/>
  <c r="C735" i="1"/>
  <c r="H734" i="1"/>
  <c r="G734" i="1"/>
  <c r="D734" i="1"/>
  <c r="C734" i="1"/>
  <c r="H733" i="1"/>
  <c r="D733" i="1"/>
  <c r="G733" i="1" s="1"/>
  <c r="C733" i="1"/>
  <c r="H732" i="1"/>
  <c r="G732" i="1"/>
  <c r="D732" i="1"/>
  <c r="C732" i="1"/>
  <c r="H731" i="1"/>
  <c r="D731" i="1"/>
  <c r="G731" i="1" s="1"/>
  <c r="C731" i="1"/>
  <c r="H730" i="1"/>
  <c r="G730" i="1"/>
  <c r="D730" i="1"/>
  <c r="C730" i="1"/>
  <c r="H729" i="1"/>
  <c r="D729" i="1"/>
  <c r="G729" i="1" s="1"/>
  <c r="C729" i="1"/>
  <c r="H728" i="1"/>
  <c r="G728" i="1"/>
  <c r="D728" i="1"/>
  <c r="C728" i="1"/>
  <c r="H727" i="1"/>
  <c r="D727" i="1"/>
  <c r="G727" i="1" s="1"/>
  <c r="C727" i="1"/>
  <c r="H726" i="1"/>
  <c r="G726" i="1"/>
  <c r="D726" i="1"/>
  <c r="C726" i="1"/>
  <c r="H725" i="1"/>
  <c r="D725" i="1"/>
  <c r="G725" i="1" s="1"/>
  <c r="C725" i="1"/>
  <c r="H724" i="1"/>
  <c r="G724" i="1"/>
  <c r="D724" i="1"/>
  <c r="C724" i="1"/>
  <c r="H723" i="1"/>
  <c r="D723" i="1"/>
  <c r="G723" i="1" s="1"/>
  <c r="C723" i="1"/>
  <c r="H722" i="1"/>
  <c r="G722" i="1"/>
  <c r="D722" i="1"/>
  <c r="C722" i="1"/>
  <c r="H721" i="1"/>
  <c r="D721" i="1"/>
  <c r="G721" i="1" s="1"/>
  <c r="C721" i="1"/>
  <c r="H720" i="1"/>
  <c r="G720" i="1"/>
  <c r="D720" i="1"/>
  <c r="C720" i="1"/>
  <c r="H719" i="1"/>
  <c r="D719" i="1"/>
  <c r="G719" i="1" s="1"/>
  <c r="C719" i="1"/>
  <c r="H718" i="1"/>
  <c r="G718" i="1"/>
  <c r="D718" i="1"/>
  <c r="C718" i="1"/>
  <c r="H717" i="1"/>
  <c r="D717" i="1"/>
  <c r="G717" i="1" s="1"/>
  <c r="C717" i="1"/>
  <c r="H716" i="1"/>
  <c r="G716" i="1"/>
  <c r="D716" i="1"/>
  <c r="C716" i="1"/>
  <c r="H715" i="1"/>
  <c r="D715" i="1"/>
  <c r="G715" i="1" s="1"/>
  <c r="C715" i="1"/>
  <c r="H714" i="1"/>
  <c r="G714" i="1"/>
  <c r="D714" i="1"/>
  <c r="C714" i="1"/>
  <c r="H713" i="1"/>
  <c r="D713" i="1"/>
  <c r="G713" i="1" s="1"/>
  <c r="C713" i="1"/>
  <c r="H712" i="1"/>
  <c r="G712" i="1"/>
  <c r="D712" i="1"/>
  <c r="C712" i="1"/>
  <c r="H711" i="1"/>
  <c r="D711" i="1"/>
  <c r="G711" i="1" s="1"/>
  <c r="C711" i="1"/>
  <c r="H710" i="1"/>
  <c r="G710" i="1"/>
  <c r="D710" i="1"/>
  <c r="C710" i="1"/>
  <c r="H709" i="1"/>
  <c r="D709" i="1"/>
  <c r="G709" i="1" s="1"/>
  <c r="C709" i="1"/>
  <c r="H708" i="1"/>
  <c r="G708" i="1"/>
  <c r="D708" i="1"/>
  <c r="C708" i="1"/>
  <c r="H707" i="1"/>
  <c r="D707" i="1"/>
  <c r="G707" i="1" s="1"/>
  <c r="C707" i="1"/>
  <c r="H706" i="1"/>
  <c r="G706" i="1"/>
  <c r="D706" i="1"/>
  <c r="C706" i="1"/>
  <c r="H705" i="1"/>
  <c r="D705" i="1"/>
  <c r="G705" i="1" s="1"/>
  <c r="C705" i="1"/>
  <c r="H704" i="1"/>
  <c r="G704" i="1"/>
  <c r="D704" i="1"/>
  <c r="C704" i="1"/>
  <c r="H703" i="1"/>
  <c r="D703" i="1"/>
  <c r="G703" i="1" s="1"/>
  <c r="C703" i="1"/>
  <c r="H702" i="1"/>
  <c r="G702" i="1"/>
  <c r="D702" i="1"/>
  <c r="C702" i="1"/>
  <c r="H701" i="1"/>
  <c r="D701" i="1"/>
  <c r="G701" i="1" s="1"/>
  <c r="C701" i="1"/>
  <c r="H700" i="1"/>
  <c r="G700" i="1"/>
  <c r="D700" i="1"/>
  <c r="C700" i="1"/>
  <c r="H699" i="1"/>
  <c r="D699" i="1"/>
  <c r="G699" i="1" s="1"/>
  <c r="C699" i="1"/>
  <c r="H698" i="1"/>
  <c r="G698" i="1"/>
  <c r="D698" i="1"/>
  <c r="C698" i="1"/>
  <c r="H697" i="1"/>
  <c r="D697" i="1"/>
  <c r="G697" i="1" s="1"/>
  <c r="C697" i="1"/>
  <c r="H696" i="1"/>
  <c r="G696" i="1"/>
  <c r="D696" i="1"/>
  <c r="C696" i="1"/>
  <c r="H695" i="1"/>
  <c r="D695" i="1"/>
  <c r="G695" i="1" s="1"/>
  <c r="C695" i="1"/>
  <c r="H694" i="1"/>
  <c r="G694" i="1"/>
  <c r="D694" i="1"/>
  <c r="C694" i="1"/>
  <c r="H693" i="1"/>
  <c r="D693" i="1"/>
  <c r="G693" i="1" s="1"/>
  <c r="C693" i="1"/>
  <c r="H692" i="1"/>
  <c r="G692" i="1"/>
  <c r="D692" i="1"/>
  <c r="C692" i="1"/>
  <c r="H691" i="1"/>
  <c r="D691" i="1"/>
  <c r="G691" i="1" s="1"/>
  <c r="C691" i="1"/>
  <c r="H690" i="1"/>
  <c r="G690" i="1"/>
  <c r="D690" i="1"/>
  <c r="C690" i="1"/>
  <c r="H689" i="1"/>
  <c r="D689" i="1"/>
  <c r="G689" i="1" s="1"/>
  <c r="C689" i="1"/>
  <c r="H688" i="1"/>
  <c r="G688" i="1"/>
  <c r="D688" i="1"/>
  <c r="C688" i="1"/>
  <c r="H687" i="1"/>
  <c r="D687" i="1"/>
  <c r="G687" i="1" s="1"/>
  <c r="C687" i="1"/>
  <c r="H686" i="1"/>
  <c r="G686" i="1"/>
  <c r="D686" i="1"/>
  <c r="C686" i="1"/>
  <c r="H685" i="1"/>
  <c r="D685" i="1"/>
  <c r="G685" i="1" s="1"/>
  <c r="C685" i="1"/>
  <c r="H684" i="1"/>
  <c r="G684" i="1"/>
  <c r="D684" i="1"/>
  <c r="C684" i="1"/>
  <c r="H683" i="1"/>
  <c r="D683" i="1"/>
  <c r="G683" i="1" s="1"/>
  <c r="C683" i="1"/>
  <c r="H682" i="1"/>
  <c r="G682" i="1"/>
  <c r="D682" i="1"/>
  <c r="C682" i="1"/>
  <c r="H681" i="1"/>
  <c r="D681" i="1"/>
  <c r="G681" i="1" s="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D631" i="1"/>
  <c r="H631" i="1" s="1"/>
  <c r="C631" i="1"/>
  <c r="H630" i="1"/>
  <c r="G630" i="1"/>
  <c r="D630" i="1"/>
  <c r="C630" i="1"/>
  <c r="D629" i="1"/>
  <c r="H629" i="1" s="1"/>
  <c r="C629" i="1"/>
  <c r="H628" i="1"/>
  <c r="G628" i="1"/>
  <c r="D628" i="1"/>
  <c r="C628" i="1"/>
  <c r="D627" i="1"/>
  <c r="H627" i="1" s="1"/>
  <c r="C627" i="1"/>
  <c r="H626" i="1"/>
  <c r="G626" i="1"/>
  <c r="D626" i="1"/>
  <c r="C626" i="1"/>
  <c r="D625" i="1"/>
  <c r="H625" i="1" s="1"/>
  <c r="C625" i="1"/>
  <c r="D624" i="1"/>
  <c r="G623" i="1"/>
  <c r="D623" i="1"/>
  <c r="C623" i="1"/>
  <c r="H623" i="1" s="1"/>
  <c r="H622" i="1"/>
  <c r="G622" i="1"/>
  <c r="D622" i="1"/>
  <c r="C622" i="1"/>
  <c r="D621" i="1"/>
  <c r="G621" i="1" s="1"/>
  <c r="C621" i="1"/>
  <c r="H620" i="1"/>
  <c r="G620" i="1"/>
  <c r="D620" i="1"/>
  <c r="C620" i="1"/>
  <c r="D619" i="1"/>
  <c r="C619" i="1"/>
  <c r="H619" i="1" s="1"/>
  <c r="H618" i="1"/>
  <c r="G618" i="1"/>
  <c r="D618" i="1"/>
  <c r="C618" i="1"/>
  <c r="D617" i="1"/>
  <c r="C617" i="1"/>
  <c r="H617" i="1" s="1"/>
  <c r="H616" i="1"/>
  <c r="G616" i="1"/>
  <c r="D616" i="1"/>
  <c r="C616" i="1"/>
  <c r="D615" i="1"/>
  <c r="C615" i="1"/>
  <c r="H614" i="1"/>
  <c r="G614" i="1"/>
  <c r="D614" i="1"/>
  <c r="C614" i="1"/>
  <c r="D613" i="1"/>
  <c r="C613" i="1"/>
  <c r="H613" i="1" s="1"/>
  <c r="H612" i="1"/>
  <c r="G612" i="1"/>
  <c r="D612" i="1"/>
  <c r="C612" i="1"/>
  <c r="D611" i="1"/>
  <c r="G611" i="1" s="1"/>
  <c r="C611" i="1"/>
  <c r="H610" i="1"/>
  <c r="G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C591" i="1"/>
  <c r="H590" i="1"/>
  <c r="G590" i="1"/>
  <c r="D590" i="1"/>
  <c r="C590" i="1"/>
  <c r="D589" i="1"/>
  <c r="C589" i="1"/>
  <c r="H588" i="1"/>
  <c r="G588" i="1"/>
  <c r="D588" i="1"/>
  <c r="C588"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D577" i="1"/>
  <c r="C577" i="1"/>
  <c r="H577" i="1" s="1"/>
  <c r="H576" i="1"/>
  <c r="G576" i="1"/>
  <c r="D576" i="1"/>
  <c r="C576" i="1"/>
  <c r="D575" i="1"/>
  <c r="C575" i="1"/>
  <c r="H575" i="1" s="1"/>
  <c r="H574" i="1"/>
  <c r="G574" i="1"/>
  <c r="D574" i="1"/>
  <c r="C574" i="1"/>
  <c r="D573" i="1"/>
  <c r="C573" i="1"/>
  <c r="H573" i="1" s="1"/>
  <c r="H572" i="1"/>
  <c r="G572" i="1"/>
  <c r="H571" i="1"/>
  <c r="G571" i="1"/>
  <c r="D571" i="1"/>
  <c r="C571" i="1"/>
  <c r="H570" i="1"/>
  <c r="G570" i="1"/>
  <c r="D570" i="1"/>
  <c r="C570" i="1"/>
  <c r="H569" i="1"/>
  <c r="G569" i="1"/>
  <c r="D569" i="1"/>
  <c r="C569" i="1"/>
  <c r="H568" i="1"/>
  <c r="G568" i="1"/>
  <c r="D568" i="1"/>
  <c r="C568" i="1"/>
  <c r="H567" i="1"/>
  <c r="G567" i="1"/>
  <c r="D567" i="1"/>
  <c r="C567"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5" i="1"/>
  <c r="G555" i="1" s="1"/>
  <c r="C555" i="1"/>
  <c r="H554" i="1"/>
  <c r="G554" i="1"/>
  <c r="D554" i="1"/>
  <c r="C554" i="1"/>
  <c r="D553" i="1"/>
  <c r="C553" i="1"/>
  <c r="H553" i="1" s="1"/>
  <c r="H552" i="1"/>
  <c r="G552" i="1"/>
  <c r="D552" i="1"/>
  <c r="C552" i="1"/>
  <c r="D551" i="1"/>
  <c r="C551" i="1"/>
  <c r="H551" i="1" s="1"/>
  <c r="H550" i="1"/>
  <c r="G550" i="1"/>
  <c r="D550" i="1"/>
  <c r="C550" i="1"/>
  <c r="D549" i="1"/>
  <c r="C549" i="1"/>
  <c r="H548" i="1"/>
  <c r="G548" i="1"/>
  <c r="D548" i="1"/>
  <c r="C548" i="1"/>
  <c r="D547" i="1"/>
  <c r="C547" i="1"/>
  <c r="H547" i="1" s="1"/>
  <c r="H546" i="1"/>
  <c r="G546" i="1"/>
  <c r="D546" i="1"/>
  <c r="C546" i="1"/>
  <c r="G545" i="1"/>
  <c r="D545" i="1"/>
  <c r="C545" i="1"/>
  <c r="H544" i="1"/>
  <c r="G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H528" i="1"/>
  <c r="G528" i="1"/>
  <c r="D528" i="1"/>
  <c r="C528" i="1"/>
  <c r="D527" i="1"/>
  <c r="C527" i="1"/>
  <c r="H527" i="1" s="1"/>
  <c r="D526" i="1"/>
  <c r="H525" i="1"/>
  <c r="G525" i="1"/>
  <c r="D525" i="1"/>
  <c r="C525" i="1"/>
  <c r="H524" i="1"/>
  <c r="G524" i="1"/>
  <c r="D524" i="1"/>
  <c r="C524" i="1"/>
  <c r="H523" i="1"/>
  <c r="G523" i="1"/>
  <c r="D523" i="1"/>
  <c r="C523" i="1"/>
  <c r="H522" i="1"/>
  <c r="G522" i="1"/>
  <c r="D522" i="1"/>
  <c r="C522" i="1"/>
  <c r="H521" i="1"/>
  <c r="G521" i="1"/>
  <c r="D521" i="1"/>
  <c r="C521" i="1"/>
  <c r="H520" i="1"/>
  <c r="G520" i="1"/>
  <c r="D519" i="1"/>
  <c r="H519" i="1" s="1"/>
  <c r="C519" i="1"/>
  <c r="H518" i="1"/>
  <c r="G518" i="1"/>
  <c r="D518" i="1"/>
  <c r="C518" i="1"/>
  <c r="D517" i="1"/>
  <c r="H517" i="1" s="1"/>
  <c r="C517" i="1"/>
  <c r="D515" i="1"/>
  <c r="C515" i="1"/>
  <c r="H514" i="1"/>
  <c r="G514" i="1"/>
  <c r="D514" i="1"/>
  <c r="C514" i="1"/>
  <c r="D513" i="1"/>
  <c r="C513" i="1"/>
  <c r="H512" i="1"/>
  <c r="G512" i="1"/>
  <c r="D512" i="1"/>
  <c r="C512" i="1"/>
  <c r="D511" i="1"/>
  <c r="C511" i="1"/>
  <c r="H510" i="1"/>
  <c r="G510" i="1"/>
  <c r="D510" i="1"/>
  <c r="C510" i="1"/>
  <c r="D509" i="1"/>
  <c r="C509" i="1"/>
  <c r="H508" i="1"/>
  <c r="G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C496" i="1"/>
  <c r="D495" i="1"/>
  <c r="C495" i="1"/>
  <c r="H495" i="1" s="1"/>
  <c r="H494" i="1"/>
  <c r="G494" i="1"/>
  <c r="D494" i="1"/>
  <c r="C494" i="1"/>
  <c r="D493" i="1"/>
  <c r="C493" i="1"/>
  <c r="H493" i="1" s="1"/>
  <c r="H492" i="1"/>
  <c r="G492" i="1"/>
  <c r="D492" i="1"/>
  <c r="C492" i="1"/>
  <c r="D491" i="1"/>
  <c r="C491" i="1"/>
  <c r="H491" i="1" s="1"/>
  <c r="H490" i="1"/>
  <c r="G490" i="1"/>
  <c r="D490" i="1"/>
  <c r="C490" i="1"/>
  <c r="D489" i="1"/>
  <c r="C489" i="1"/>
  <c r="H489" i="1" s="1"/>
  <c r="H488" i="1"/>
  <c r="G488" i="1"/>
  <c r="D488" i="1"/>
  <c r="C488" i="1"/>
  <c r="D487" i="1"/>
  <c r="C487" i="1"/>
  <c r="H487" i="1" s="1"/>
  <c r="H484" i="1"/>
  <c r="G484" i="1"/>
  <c r="D484" i="1"/>
  <c r="C484" i="1"/>
  <c r="H483" i="1"/>
  <c r="G483" i="1"/>
  <c r="D483" i="1"/>
  <c r="C483" i="1"/>
  <c r="H482" i="1"/>
  <c r="G482" i="1"/>
  <c r="D481" i="1"/>
  <c r="H481" i="1" s="1"/>
  <c r="C481" i="1"/>
  <c r="H480" i="1"/>
  <c r="G480" i="1"/>
  <c r="D480" i="1"/>
  <c r="C480" i="1"/>
  <c r="D479" i="1"/>
  <c r="H479" i="1" s="1"/>
  <c r="C479" i="1"/>
  <c r="H478" i="1"/>
  <c r="G478" i="1"/>
  <c r="D478" i="1"/>
  <c r="C478" i="1"/>
  <c r="D477" i="1"/>
  <c r="H477" i="1" s="1"/>
  <c r="C477" i="1"/>
  <c r="H476" i="1"/>
  <c r="G476" i="1"/>
  <c r="D476" i="1"/>
  <c r="C476" i="1"/>
  <c r="D475" i="1"/>
  <c r="H475" i="1" s="1"/>
  <c r="C475" i="1"/>
  <c r="H474" i="1"/>
  <c r="G474" i="1"/>
  <c r="D474" i="1"/>
  <c r="C474" i="1"/>
  <c r="C473" i="1"/>
  <c r="H472" i="1"/>
  <c r="G472" i="1"/>
  <c r="D472" i="1"/>
  <c r="C472" i="1"/>
  <c r="D471" i="1"/>
  <c r="H471" i="1" s="1"/>
  <c r="C471" i="1"/>
  <c r="H470" i="1"/>
  <c r="G470" i="1"/>
  <c r="D470" i="1"/>
  <c r="C470" i="1"/>
  <c r="D469" i="1"/>
  <c r="H469" i="1" s="1"/>
  <c r="C469" i="1"/>
  <c r="H468" i="1"/>
  <c r="G468" i="1"/>
  <c r="D468" i="1"/>
  <c r="C468" i="1"/>
  <c r="D467" i="1"/>
  <c r="H467" i="1" s="1"/>
  <c r="C467" i="1"/>
  <c r="H466" i="1"/>
  <c r="G466" i="1"/>
  <c r="D466" i="1"/>
  <c r="C466" i="1"/>
  <c r="D465" i="1"/>
  <c r="H465" i="1" s="1"/>
  <c r="C465" i="1"/>
  <c r="D464" i="1"/>
  <c r="D463" i="1"/>
  <c r="G463" i="1" s="1"/>
  <c r="C463" i="1"/>
  <c r="H462" i="1"/>
  <c r="G462" i="1"/>
  <c r="D462" i="1"/>
  <c r="C462" i="1"/>
  <c r="D461" i="1"/>
  <c r="C461" i="1"/>
  <c r="H461" i="1" s="1"/>
  <c r="D459" i="1"/>
  <c r="C459" i="1"/>
  <c r="H458" i="1"/>
  <c r="G458" i="1"/>
  <c r="D458" i="1"/>
  <c r="C458" i="1"/>
  <c r="D457" i="1"/>
  <c r="C457" i="1"/>
  <c r="H456" i="1"/>
  <c r="G456" i="1"/>
  <c r="D456" i="1"/>
  <c r="C456" i="1"/>
  <c r="D455" i="1"/>
  <c r="C455" i="1"/>
  <c r="H454" i="1"/>
  <c r="G454" i="1"/>
  <c r="D454" i="1"/>
  <c r="C454" i="1"/>
  <c r="D453" i="1"/>
  <c r="C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3" i="1"/>
  <c r="C423" i="1"/>
  <c r="D421" i="1"/>
  <c r="C421" i="1"/>
  <c r="H416" i="1"/>
  <c r="G416" i="1"/>
  <c r="D416" i="1"/>
  <c r="C416" i="1"/>
  <c r="D415" i="1"/>
  <c r="C415" i="1"/>
  <c r="H414" i="1"/>
  <c r="G414" i="1"/>
  <c r="D414" i="1"/>
  <c r="C414" i="1"/>
  <c r="D411" i="1"/>
  <c r="C411" i="1"/>
  <c r="H410" i="1"/>
  <c r="G410" i="1"/>
  <c r="D410" i="1"/>
  <c r="C410" i="1"/>
  <c r="D409" i="1"/>
  <c r="C409" i="1"/>
  <c r="H408" i="1"/>
  <c r="G408" i="1"/>
  <c r="D408" i="1"/>
  <c r="C408" i="1"/>
  <c r="D407" i="1"/>
  <c r="C407" i="1"/>
  <c r="H406" i="1"/>
  <c r="G406" i="1"/>
  <c r="D406" i="1"/>
  <c r="C406" i="1"/>
  <c r="D405" i="1"/>
  <c r="C405" i="1"/>
  <c r="H404" i="1"/>
  <c r="G404" i="1"/>
  <c r="D404" i="1"/>
  <c r="C404" i="1"/>
  <c r="D403" i="1"/>
  <c r="C403" i="1"/>
  <c r="C402" i="1"/>
  <c r="C401" i="1"/>
  <c r="H400" i="1"/>
  <c r="G400" i="1"/>
  <c r="D400" i="1"/>
  <c r="C400" i="1"/>
  <c r="D399" i="1"/>
  <c r="C399" i="1"/>
  <c r="H398" i="1"/>
  <c r="G398" i="1"/>
  <c r="D398" i="1"/>
  <c r="C398" i="1"/>
  <c r="D397" i="1"/>
  <c r="C397" i="1"/>
  <c r="H396" i="1"/>
  <c r="G396" i="1"/>
  <c r="D396" i="1"/>
  <c r="C396" i="1"/>
  <c r="D395" i="1"/>
  <c r="C395" i="1"/>
  <c r="H394" i="1"/>
  <c r="G394" i="1"/>
  <c r="D394" i="1"/>
  <c r="C394" i="1"/>
  <c r="D393" i="1"/>
  <c r="C393" i="1"/>
  <c r="H392" i="1"/>
  <c r="G392" i="1"/>
  <c r="D392" i="1"/>
  <c r="C392" i="1"/>
  <c r="D391" i="1"/>
  <c r="C391" i="1"/>
  <c r="H390" i="1"/>
  <c r="G390" i="1"/>
  <c r="D390" i="1"/>
  <c r="C390" i="1"/>
  <c r="D389" i="1"/>
  <c r="C389" i="1"/>
  <c r="D388" i="1"/>
  <c r="D387" i="1"/>
  <c r="C387" i="1"/>
  <c r="H386" i="1"/>
  <c r="G386" i="1"/>
  <c r="D386" i="1"/>
  <c r="C386" i="1"/>
  <c r="D385" i="1"/>
  <c r="C385" i="1"/>
  <c r="H384" i="1"/>
  <c r="G384" i="1"/>
  <c r="D384" i="1"/>
  <c r="C384" i="1"/>
  <c r="D383" i="1"/>
  <c r="C383" i="1"/>
  <c r="H382" i="1"/>
  <c r="G382" i="1"/>
  <c r="D382" i="1"/>
  <c r="C382" i="1"/>
  <c r="D381" i="1"/>
  <c r="C381" i="1"/>
  <c r="H380" i="1"/>
  <c r="G380" i="1"/>
  <c r="D380" i="1"/>
  <c r="C380" i="1"/>
  <c r="D379" i="1"/>
  <c r="C379" i="1"/>
  <c r="H378" i="1"/>
  <c r="G378" i="1"/>
  <c r="D378" i="1"/>
  <c r="C378" i="1"/>
  <c r="D377" i="1"/>
  <c r="C377" i="1"/>
  <c r="H376" i="1"/>
  <c r="G376" i="1"/>
  <c r="D376" i="1"/>
  <c r="C376" i="1"/>
  <c r="D375" i="1"/>
  <c r="C375" i="1"/>
  <c r="H375" i="1" s="1"/>
  <c r="H374" i="1"/>
  <c r="G374" i="1"/>
  <c r="D374" i="1"/>
  <c r="C374" i="1"/>
  <c r="D373" i="1"/>
  <c r="C373" i="1"/>
  <c r="H372" i="1"/>
  <c r="G372" i="1"/>
  <c r="D372" i="1"/>
  <c r="C372" i="1"/>
  <c r="D371" i="1"/>
  <c r="C371" i="1"/>
  <c r="H370" i="1"/>
  <c r="G370" i="1"/>
  <c r="D370" i="1"/>
  <c r="C370" i="1"/>
  <c r="D369" i="1"/>
  <c r="C369" i="1"/>
  <c r="D368" i="1"/>
  <c r="D367" i="1"/>
  <c r="C367" i="1"/>
  <c r="H367" i="1" s="1"/>
  <c r="H366" i="1"/>
  <c r="G366" i="1"/>
  <c r="D366" i="1"/>
  <c r="C366" i="1"/>
  <c r="D365" i="1"/>
  <c r="C365" i="1"/>
  <c r="H365" i="1" s="1"/>
  <c r="H364" i="1"/>
  <c r="G364" i="1"/>
  <c r="D364" i="1"/>
  <c r="C364" i="1"/>
  <c r="D363" i="1"/>
  <c r="C363" i="1"/>
  <c r="H363" i="1" s="1"/>
  <c r="H362" i="1"/>
  <c r="G362" i="1"/>
  <c r="D362" i="1"/>
  <c r="C362" i="1"/>
  <c r="D361" i="1"/>
  <c r="C361" i="1"/>
  <c r="H361" i="1" s="1"/>
  <c r="H360" i="1"/>
  <c r="G360" i="1"/>
  <c r="D360" i="1"/>
  <c r="C360" i="1"/>
  <c r="D359" i="1"/>
  <c r="C359" i="1"/>
  <c r="H359" i="1" s="1"/>
  <c r="H358" i="1"/>
  <c r="G358" i="1"/>
  <c r="D358" i="1"/>
  <c r="C358" i="1"/>
  <c r="C357" i="1"/>
  <c r="C356" i="1"/>
  <c r="H354" i="1"/>
  <c r="G354" i="1"/>
  <c r="D354" i="1"/>
  <c r="C354" i="1"/>
  <c r="D353" i="1"/>
  <c r="C353" i="1"/>
  <c r="H353" i="1" s="1"/>
  <c r="H352" i="1"/>
  <c r="G352" i="1"/>
  <c r="D352" i="1"/>
  <c r="C352" i="1"/>
  <c r="D351" i="1"/>
  <c r="C351" i="1"/>
  <c r="H351" i="1" s="1"/>
  <c r="H350" i="1"/>
  <c r="G350" i="1"/>
  <c r="D350" i="1"/>
  <c r="C350" i="1"/>
  <c r="D349" i="1"/>
  <c r="C349" i="1"/>
  <c r="H349" i="1" s="1"/>
  <c r="H348" i="1"/>
  <c r="G348" i="1"/>
  <c r="D348" i="1"/>
  <c r="C348" i="1"/>
  <c r="G347" i="1"/>
  <c r="D347" i="1"/>
  <c r="C347" i="1"/>
  <c r="H347" i="1" s="1"/>
  <c r="H346" i="1"/>
  <c r="G346" i="1"/>
  <c r="D346" i="1"/>
  <c r="C346" i="1"/>
  <c r="G345" i="1"/>
  <c r="D345" i="1"/>
  <c r="C345" i="1"/>
  <c r="H345" i="1" s="1"/>
  <c r="H344" i="1"/>
  <c r="G344" i="1"/>
  <c r="D344" i="1"/>
  <c r="C344" i="1"/>
  <c r="D343" i="1"/>
  <c r="C343" i="1"/>
  <c r="H343" i="1" s="1"/>
  <c r="H342" i="1"/>
  <c r="G342" i="1"/>
  <c r="D342" i="1"/>
  <c r="C342" i="1"/>
  <c r="D341" i="1"/>
  <c r="C341" i="1"/>
  <c r="H341" i="1" s="1"/>
  <c r="H340" i="1"/>
  <c r="G340" i="1"/>
  <c r="D340" i="1"/>
  <c r="C340" i="1"/>
  <c r="D339" i="1"/>
  <c r="C339" i="1"/>
  <c r="H339" i="1" s="1"/>
  <c r="H338" i="1"/>
  <c r="G338" i="1"/>
  <c r="D338" i="1"/>
  <c r="C338" i="1"/>
  <c r="D337" i="1"/>
  <c r="C337" i="1"/>
  <c r="H337" i="1" s="1"/>
  <c r="H336" i="1"/>
  <c r="G336" i="1"/>
  <c r="D336" i="1"/>
  <c r="C336" i="1"/>
  <c r="D335" i="1"/>
  <c r="C335" i="1"/>
  <c r="H335" i="1" s="1"/>
  <c r="H334" i="1"/>
  <c r="G334" i="1"/>
  <c r="D334" i="1"/>
  <c r="C334" i="1"/>
  <c r="D333" i="1"/>
  <c r="C333" i="1"/>
  <c r="H333" i="1" s="1"/>
  <c r="H332" i="1"/>
  <c r="G332" i="1"/>
  <c r="D332" i="1"/>
  <c r="C332" i="1"/>
  <c r="G331" i="1"/>
  <c r="D331" i="1"/>
  <c r="C331" i="1"/>
  <c r="H331" i="1" s="1"/>
  <c r="H330" i="1"/>
  <c r="G330" i="1"/>
  <c r="D330" i="1"/>
  <c r="C330" i="1"/>
  <c r="G329" i="1"/>
  <c r="D329" i="1"/>
  <c r="C329" i="1"/>
  <c r="H329" i="1" s="1"/>
  <c r="H328" i="1"/>
  <c r="G328" i="1"/>
  <c r="D328" i="1"/>
  <c r="C328" i="1"/>
  <c r="D327" i="1"/>
  <c r="C327" i="1"/>
  <c r="H327" i="1" s="1"/>
  <c r="H326" i="1"/>
  <c r="G326" i="1"/>
  <c r="D326" i="1"/>
  <c r="C326" i="1"/>
  <c r="D325" i="1"/>
  <c r="C325" i="1"/>
  <c r="H325" i="1" s="1"/>
  <c r="H324" i="1"/>
  <c r="G324" i="1"/>
  <c r="D324" i="1"/>
  <c r="C324" i="1"/>
  <c r="D323" i="1"/>
  <c r="C323" i="1"/>
  <c r="H323" i="1" s="1"/>
  <c r="D321" i="1"/>
  <c r="C321" i="1"/>
  <c r="H321" i="1" s="1"/>
  <c r="H320" i="1"/>
  <c r="G320" i="1"/>
  <c r="D320" i="1"/>
  <c r="C320" i="1"/>
  <c r="G319" i="1"/>
  <c r="D319" i="1"/>
  <c r="C319" i="1"/>
  <c r="H319" i="1" s="1"/>
  <c r="H318" i="1"/>
  <c r="G318" i="1"/>
  <c r="D318" i="1"/>
  <c r="C318" i="1"/>
  <c r="G317" i="1"/>
  <c r="D317" i="1"/>
  <c r="C317" i="1"/>
  <c r="H317" i="1" s="1"/>
  <c r="D315" i="1"/>
  <c r="C315" i="1"/>
  <c r="H315" i="1" s="1"/>
  <c r="H314" i="1"/>
  <c r="G314" i="1"/>
  <c r="D314" i="1"/>
  <c r="C314" i="1"/>
  <c r="D313" i="1"/>
  <c r="C313" i="1"/>
  <c r="H313" i="1" s="1"/>
  <c r="H312" i="1"/>
  <c r="G312" i="1"/>
  <c r="D312" i="1"/>
  <c r="C312" i="1"/>
  <c r="D311" i="1"/>
  <c r="C311" i="1"/>
  <c r="H311" i="1" s="1"/>
  <c r="H310" i="1"/>
  <c r="G310" i="1"/>
  <c r="D310" i="1"/>
  <c r="C310" i="1"/>
  <c r="D309" i="1"/>
  <c r="C309" i="1"/>
  <c r="H309" i="1" s="1"/>
  <c r="H308" i="1"/>
  <c r="G308" i="1"/>
  <c r="D308" i="1"/>
  <c r="C308" i="1"/>
  <c r="G307" i="1"/>
  <c r="D307" i="1"/>
  <c r="C307" i="1"/>
  <c r="H307" i="1" s="1"/>
  <c r="H306" i="1"/>
  <c r="G306" i="1"/>
  <c r="D306" i="1"/>
  <c r="C306" i="1"/>
  <c r="G305" i="1"/>
  <c r="D305" i="1"/>
  <c r="C305" i="1"/>
  <c r="H305" i="1" s="1"/>
  <c r="D304" i="1"/>
  <c r="H302" i="1"/>
  <c r="G302" i="1"/>
  <c r="D302" i="1"/>
  <c r="C302" i="1"/>
  <c r="D301" i="1"/>
  <c r="C301" i="1"/>
  <c r="H301" i="1" s="1"/>
  <c r="H300" i="1"/>
  <c r="G300" i="1"/>
  <c r="D300" i="1"/>
  <c r="C300" i="1"/>
  <c r="D299" i="1"/>
  <c r="C299" i="1"/>
  <c r="H299" i="1" s="1"/>
  <c r="D298" i="1"/>
  <c r="H298" i="1" s="1"/>
  <c r="C298" i="1"/>
  <c r="H294" i="1"/>
  <c r="G294" i="1"/>
  <c r="D294" i="1"/>
  <c r="C294" i="1"/>
  <c r="D293" i="1"/>
  <c r="C293" i="1"/>
  <c r="H293" i="1" s="1"/>
  <c r="H292" i="1"/>
  <c r="G292" i="1"/>
  <c r="D292" i="1"/>
  <c r="C292" i="1"/>
  <c r="D291" i="1"/>
  <c r="C291" i="1"/>
  <c r="H291" i="1" s="1"/>
  <c r="H290" i="1"/>
  <c r="G290" i="1"/>
  <c r="D290" i="1"/>
  <c r="C290" i="1"/>
  <c r="D289" i="1"/>
  <c r="C289" i="1"/>
  <c r="H289" i="1" s="1"/>
  <c r="H288" i="1"/>
  <c r="G288" i="1"/>
  <c r="D288" i="1"/>
  <c r="C288" i="1"/>
  <c r="G287" i="1"/>
  <c r="D287" i="1"/>
  <c r="C287" i="1"/>
  <c r="H287" i="1" s="1"/>
  <c r="H286" i="1"/>
  <c r="G286" i="1"/>
  <c r="D286" i="1"/>
  <c r="C286" i="1"/>
  <c r="G285" i="1"/>
  <c r="D285" i="1"/>
  <c r="C285" i="1"/>
  <c r="H285" i="1" s="1"/>
  <c r="H284" i="1"/>
  <c r="G284" i="1"/>
  <c r="D284" i="1"/>
  <c r="C284" i="1"/>
  <c r="D283" i="1"/>
  <c r="C283" i="1"/>
  <c r="H283" i="1" s="1"/>
  <c r="H282" i="1"/>
  <c r="G282" i="1"/>
  <c r="D282" i="1"/>
  <c r="C282" i="1"/>
  <c r="D281" i="1"/>
  <c r="C281" i="1"/>
  <c r="H281" i="1" s="1"/>
  <c r="H280" i="1"/>
  <c r="G280" i="1"/>
  <c r="D280" i="1"/>
  <c r="C280" i="1"/>
  <c r="D279" i="1"/>
  <c r="C279" i="1"/>
  <c r="H279" i="1" s="1"/>
  <c r="H278" i="1"/>
  <c r="G278" i="1"/>
  <c r="D278" i="1"/>
  <c r="C278" i="1"/>
  <c r="D277" i="1"/>
  <c r="C277" i="1"/>
  <c r="H277" i="1" s="1"/>
  <c r="H276" i="1"/>
  <c r="G276" i="1"/>
  <c r="D276" i="1"/>
  <c r="C276" i="1"/>
  <c r="D275" i="1"/>
  <c r="C275" i="1"/>
  <c r="H275" i="1" s="1"/>
  <c r="H274" i="1"/>
  <c r="G274" i="1"/>
  <c r="D274" i="1"/>
  <c r="C274" i="1"/>
  <c r="D273" i="1"/>
  <c r="C273" i="1"/>
  <c r="H273" i="1" s="1"/>
  <c r="H272" i="1"/>
  <c r="G272" i="1"/>
  <c r="D272" i="1"/>
  <c r="C272" i="1"/>
  <c r="G271" i="1"/>
  <c r="D271" i="1"/>
  <c r="C271" i="1"/>
  <c r="H271" i="1" s="1"/>
  <c r="H270" i="1"/>
  <c r="G270" i="1"/>
  <c r="D270" i="1"/>
  <c r="C270" i="1"/>
  <c r="G269" i="1"/>
  <c r="D269" i="1"/>
  <c r="C269" i="1"/>
  <c r="H269" i="1" s="1"/>
  <c r="H268" i="1"/>
  <c r="G268" i="1"/>
  <c r="D268" i="1"/>
  <c r="C268" i="1"/>
  <c r="D267" i="1"/>
  <c r="C267" i="1"/>
  <c r="H267" i="1" s="1"/>
  <c r="H266" i="1"/>
  <c r="G266" i="1"/>
  <c r="D266" i="1"/>
  <c r="C266" i="1"/>
  <c r="D265" i="1"/>
  <c r="C265" i="1"/>
  <c r="H265" i="1" s="1"/>
  <c r="H264" i="1"/>
  <c r="G264" i="1"/>
  <c r="D264" i="1"/>
  <c r="C264" i="1"/>
  <c r="D263" i="1"/>
  <c r="C263" i="1"/>
  <c r="H263" i="1" s="1"/>
  <c r="H262" i="1"/>
  <c r="G262" i="1"/>
  <c r="D262" i="1"/>
  <c r="C262" i="1"/>
  <c r="D261" i="1"/>
  <c r="C261" i="1"/>
  <c r="H261" i="1" s="1"/>
  <c r="H260" i="1"/>
  <c r="G260" i="1"/>
  <c r="D260" i="1"/>
  <c r="C260" i="1"/>
  <c r="D259" i="1"/>
  <c r="C259" i="1"/>
  <c r="H259" i="1" s="1"/>
  <c r="H258" i="1"/>
  <c r="G258" i="1"/>
  <c r="D258" i="1"/>
  <c r="C258" i="1"/>
  <c r="D257" i="1"/>
  <c r="C257" i="1"/>
  <c r="H257" i="1" s="1"/>
  <c r="H256" i="1"/>
  <c r="G256" i="1"/>
  <c r="D256" i="1"/>
  <c r="C256" i="1"/>
  <c r="G255" i="1"/>
  <c r="D255" i="1"/>
  <c r="C255" i="1"/>
  <c r="H255" i="1" s="1"/>
  <c r="H254" i="1"/>
  <c r="G254" i="1"/>
  <c r="D254" i="1"/>
  <c r="C254" i="1"/>
  <c r="D253" i="1"/>
  <c r="G253" i="1" s="1"/>
  <c r="C253" i="1"/>
  <c r="H253" i="1" s="1"/>
  <c r="H252" i="1"/>
  <c r="G252" i="1"/>
  <c r="D252" i="1"/>
  <c r="C252" i="1"/>
  <c r="D251" i="1"/>
  <c r="C251" i="1"/>
  <c r="H251" i="1" s="1"/>
  <c r="H250" i="1"/>
  <c r="G250" i="1"/>
  <c r="C250" i="1"/>
  <c r="D249" i="1"/>
  <c r="C249" i="1"/>
  <c r="H249" i="1" s="1"/>
  <c r="H248" i="1"/>
  <c r="G248" i="1"/>
  <c r="D248" i="1"/>
  <c r="C248" i="1"/>
  <c r="D247" i="1"/>
  <c r="C247" i="1"/>
  <c r="H247" i="1" s="1"/>
  <c r="H246" i="1"/>
  <c r="G246" i="1"/>
  <c r="D246" i="1"/>
  <c r="C246" i="1"/>
  <c r="D245" i="1"/>
  <c r="C245" i="1"/>
  <c r="H245" i="1" s="1"/>
  <c r="H244" i="1"/>
  <c r="G244" i="1"/>
  <c r="D244" i="1"/>
  <c r="C244" i="1"/>
  <c r="D243" i="1"/>
  <c r="C243" i="1"/>
  <c r="H243" i="1" s="1"/>
  <c r="H242" i="1"/>
  <c r="G242" i="1"/>
  <c r="D242" i="1"/>
  <c r="C242" i="1"/>
  <c r="G241" i="1"/>
  <c r="D241" i="1"/>
  <c r="C241" i="1"/>
  <c r="H241" i="1" s="1"/>
  <c r="H240" i="1"/>
  <c r="G240" i="1"/>
  <c r="D240" i="1"/>
  <c r="C240" i="1"/>
  <c r="G239" i="1"/>
  <c r="D239" i="1"/>
  <c r="C239" i="1"/>
  <c r="D238" i="1"/>
  <c r="H238" i="1" s="1"/>
  <c r="C238" i="1"/>
  <c r="D237" i="1"/>
  <c r="C237" i="1"/>
  <c r="H237" i="1" s="1"/>
  <c r="H236" i="1"/>
  <c r="G236" i="1"/>
  <c r="D236" i="1"/>
  <c r="C236" i="1"/>
  <c r="D235" i="1"/>
  <c r="C235" i="1"/>
  <c r="H235" i="1" s="1"/>
  <c r="H234" i="1"/>
  <c r="G234" i="1"/>
  <c r="D234" i="1"/>
  <c r="C234" i="1"/>
  <c r="D233" i="1"/>
  <c r="C233" i="1"/>
  <c r="H233" i="1" s="1"/>
  <c r="H232" i="1"/>
  <c r="G232" i="1"/>
  <c r="D232" i="1"/>
  <c r="C232" i="1"/>
  <c r="D231" i="1"/>
  <c r="C231" i="1"/>
  <c r="H231" i="1" s="1"/>
  <c r="H230" i="1"/>
  <c r="G230" i="1"/>
  <c r="D230" i="1"/>
  <c r="C230" i="1"/>
  <c r="D229" i="1"/>
  <c r="C229" i="1"/>
  <c r="H229" i="1" s="1"/>
  <c r="H228" i="1"/>
  <c r="G228" i="1"/>
  <c r="D228" i="1"/>
  <c r="C228" i="1"/>
  <c r="D227" i="1"/>
  <c r="C227" i="1"/>
  <c r="H227" i="1" s="1"/>
  <c r="D225" i="1"/>
  <c r="C225" i="1"/>
  <c r="H225" i="1" s="1"/>
  <c r="H224" i="1"/>
  <c r="G224" i="1"/>
  <c r="D224" i="1"/>
  <c r="C224" i="1"/>
  <c r="D223" i="1"/>
  <c r="C223" i="1"/>
  <c r="H223" i="1" s="1"/>
  <c r="H222" i="1"/>
  <c r="G222" i="1"/>
  <c r="D222" i="1"/>
  <c r="C222" i="1"/>
  <c r="D221" i="1"/>
  <c r="C221" i="1"/>
  <c r="H221" i="1" s="1"/>
  <c r="H220" i="1"/>
  <c r="G220" i="1"/>
  <c r="D220" i="1"/>
  <c r="C220" i="1"/>
  <c r="D219" i="1"/>
  <c r="C219" i="1"/>
  <c r="H219" i="1" s="1"/>
  <c r="H218" i="1"/>
  <c r="G218" i="1"/>
  <c r="D218" i="1"/>
  <c r="C218" i="1"/>
  <c r="D217" i="1"/>
  <c r="H216" i="1"/>
  <c r="G216" i="1"/>
  <c r="D216" i="1"/>
  <c r="C216" i="1"/>
  <c r="D215" i="1"/>
  <c r="C215" i="1"/>
  <c r="H215" i="1" s="1"/>
  <c r="H214" i="1"/>
  <c r="G214" i="1"/>
  <c r="D214" i="1"/>
  <c r="C214" i="1"/>
  <c r="G213" i="1"/>
  <c r="D213" i="1"/>
  <c r="C213" i="1"/>
  <c r="H213" i="1" s="1"/>
  <c r="H212" i="1"/>
  <c r="G212" i="1"/>
  <c r="D212" i="1"/>
  <c r="C212" i="1"/>
  <c r="G211" i="1"/>
  <c r="D211" i="1"/>
  <c r="C211" i="1"/>
  <c r="H211" i="1" s="1"/>
  <c r="H210" i="1"/>
  <c r="G210" i="1"/>
  <c r="D210" i="1"/>
  <c r="C210" i="1"/>
  <c r="D209" i="1"/>
  <c r="C209" i="1"/>
  <c r="H209" i="1" s="1"/>
  <c r="H208" i="1"/>
  <c r="G208" i="1"/>
  <c r="D208" i="1"/>
  <c r="C208" i="1"/>
  <c r="D207" i="1"/>
  <c r="C207" i="1"/>
  <c r="H207" i="1" s="1"/>
  <c r="H206" i="1"/>
  <c r="G206" i="1"/>
  <c r="D206" i="1"/>
  <c r="C206" i="1"/>
  <c r="D205" i="1"/>
  <c r="C205" i="1"/>
  <c r="H205" i="1" s="1"/>
  <c r="H204" i="1"/>
  <c r="G204" i="1"/>
  <c r="D204" i="1"/>
  <c r="C204" i="1"/>
  <c r="D203" i="1"/>
  <c r="C203" i="1"/>
  <c r="H203" i="1" s="1"/>
  <c r="H202" i="1"/>
  <c r="G202" i="1"/>
  <c r="D202" i="1"/>
  <c r="C202" i="1"/>
  <c r="D201" i="1"/>
  <c r="C201" i="1"/>
  <c r="H201" i="1" s="1"/>
  <c r="H200" i="1"/>
  <c r="G200" i="1"/>
  <c r="D200" i="1"/>
  <c r="C200" i="1"/>
  <c r="D199" i="1"/>
  <c r="C199" i="1"/>
  <c r="H199" i="1" s="1"/>
  <c r="D198" i="1"/>
  <c r="G197" i="1"/>
  <c r="D197" i="1"/>
  <c r="C197" i="1"/>
  <c r="H197" i="1" s="1"/>
  <c r="H196" i="1"/>
  <c r="G196" i="1"/>
  <c r="D196" i="1"/>
  <c r="C196" i="1"/>
  <c r="D195" i="1"/>
  <c r="C195" i="1"/>
  <c r="H195" i="1" s="1"/>
  <c r="H194" i="1"/>
  <c r="G194" i="1"/>
  <c r="D194" i="1"/>
  <c r="C194" i="1"/>
  <c r="D193" i="1"/>
  <c r="C193" i="1"/>
  <c r="H193" i="1" s="1"/>
  <c r="H192" i="1"/>
  <c r="G192" i="1"/>
  <c r="D192" i="1"/>
  <c r="C192" i="1"/>
  <c r="D191" i="1"/>
  <c r="C191" i="1"/>
  <c r="H191" i="1" s="1"/>
  <c r="H190" i="1"/>
  <c r="G190" i="1"/>
  <c r="D190" i="1"/>
  <c r="C190" i="1"/>
  <c r="D189" i="1"/>
  <c r="C189" i="1"/>
  <c r="H189" i="1" s="1"/>
  <c r="H188" i="1"/>
  <c r="G188" i="1"/>
  <c r="D188" i="1"/>
  <c r="C188" i="1"/>
  <c r="D187" i="1"/>
  <c r="C187" i="1"/>
  <c r="H187" i="1" s="1"/>
  <c r="H186" i="1"/>
  <c r="G186" i="1"/>
  <c r="D186" i="1"/>
  <c r="C186" i="1"/>
  <c r="D185" i="1"/>
  <c r="C185" i="1"/>
  <c r="H185" i="1" s="1"/>
  <c r="H184" i="1"/>
  <c r="G184" i="1"/>
  <c r="D184" i="1"/>
  <c r="C184" i="1"/>
  <c r="G183" i="1"/>
  <c r="D183" i="1"/>
  <c r="C183" i="1"/>
  <c r="H183" i="1" s="1"/>
  <c r="H182" i="1"/>
  <c r="G182" i="1"/>
  <c r="D182" i="1"/>
  <c r="C182" i="1"/>
  <c r="G181" i="1"/>
  <c r="D181" i="1"/>
  <c r="C181" i="1"/>
  <c r="H181" i="1" s="1"/>
  <c r="H180" i="1"/>
  <c r="G180" i="1"/>
  <c r="D180" i="1"/>
  <c r="C180" i="1"/>
  <c r="D179" i="1"/>
  <c r="C179" i="1"/>
  <c r="H179" i="1" s="1"/>
  <c r="H178" i="1"/>
  <c r="G178" i="1"/>
  <c r="D178" i="1"/>
  <c r="C178" i="1"/>
  <c r="D177" i="1"/>
  <c r="C177" i="1"/>
  <c r="H177" i="1" s="1"/>
  <c r="H176" i="1"/>
  <c r="G176" i="1"/>
  <c r="D176" i="1"/>
  <c r="C176" i="1"/>
  <c r="D175" i="1"/>
  <c r="C175" i="1"/>
  <c r="H175" i="1" s="1"/>
  <c r="H174" i="1"/>
  <c r="G174" i="1"/>
  <c r="D174" i="1"/>
  <c r="C174" i="1"/>
  <c r="D173" i="1"/>
  <c r="C173" i="1"/>
  <c r="H173" i="1" s="1"/>
  <c r="H172" i="1"/>
  <c r="G172" i="1"/>
  <c r="D172" i="1"/>
  <c r="C172" i="1"/>
  <c r="D171" i="1"/>
  <c r="C171" i="1"/>
  <c r="H171" i="1" s="1"/>
  <c r="H170" i="1"/>
  <c r="G170" i="1"/>
  <c r="D170" i="1"/>
  <c r="C170" i="1"/>
  <c r="D169" i="1"/>
  <c r="C169" i="1"/>
  <c r="H169" i="1" s="1"/>
  <c r="H168" i="1"/>
  <c r="G168" i="1"/>
  <c r="D168" i="1"/>
  <c r="C168" i="1"/>
  <c r="G167" i="1"/>
  <c r="D167" i="1"/>
  <c r="C167" i="1"/>
  <c r="H167" i="1" s="1"/>
  <c r="H166" i="1"/>
  <c r="G166" i="1"/>
  <c r="D166" i="1"/>
  <c r="C166" i="1"/>
  <c r="G165" i="1"/>
  <c r="D165" i="1"/>
  <c r="C165" i="1"/>
  <c r="H165" i="1" s="1"/>
  <c r="H164" i="1"/>
  <c r="G164" i="1"/>
  <c r="D164" i="1"/>
  <c r="C164" i="1"/>
  <c r="D163" i="1"/>
  <c r="C163" i="1"/>
  <c r="H163" i="1" s="1"/>
  <c r="H162" i="1"/>
  <c r="G162" i="1"/>
  <c r="D162" i="1"/>
  <c r="C162" i="1"/>
  <c r="D161" i="1"/>
  <c r="C161" i="1"/>
  <c r="H161" i="1" s="1"/>
  <c r="D159" i="1"/>
  <c r="C159" i="1"/>
  <c r="H159" i="1" s="1"/>
  <c r="H158" i="1"/>
  <c r="G158" i="1"/>
  <c r="D158" i="1"/>
  <c r="C158" i="1"/>
  <c r="D157" i="1"/>
  <c r="C157" i="1"/>
  <c r="H157" i="1" s="1"/>
  <c r="H156" i="1"/>
  <c r="G156" i="1"/>
  <c r="C156" i="1"/>
  <c r="G155" i="1"/>
  <c r="D155" i="1"/>
  <c r="C155" i="1"/>
  <c r="H155" i="1" s="1"/>
  <c r="H154" i="1"/>
  <c r="G154" i="1"/>
  <c r="D154" i="1"/>
  <c r="C154" i="1"/>
  <c r="D153" i="1"/>
  <c r="C153" i="1"/>
  <c r="H153" i="1" s="1"/>
  <c r="H152" i="1"/>
  <c r="G152" i="1"/>
  <c r="D152" i="1"/>
  <c r="C152" i="1"/>
  <c r="D151" i="1"/>
  <c r="C151" i="1"/>
  <c r="H151" i="1" s="1"/>
  <c r="C150" i="1"/>
  <c r="D149" i="1"/>
  <c r="C149" i="1"/>
  <c r="H149" i="1" s="1"/>
  <c r="G147" i="1"/>
  <c r="D147" i="1"/>
  <c r="C147" i="1"/>
  <c r="H147" i="1" s="1"/>
  <c r="H146" i="1"/>
  <c r="G146" i="1"/>
  <c r="D146" i="1"/>
  <c r="C146" i="1"/>
  <c r="G145"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H136" i="1"/>
  <c r="G136" i="1"/>
  <c r="D136" i="1"/>
  <c r="C136" i="1"/>
  <c r="D135" i="1"/>
  <c r="C135" i="1"/>
  <c r="H135" i="1" s="1"/>
  <c r="H134" i="1"/>
  <c r="G134" i="1"/>
  <c r="D134" i="1"/>
  <c r="C134" i="1"/>
  <c r="D133" i="1"/>
  <c r="G133" i="1" s="1"/>
  <c r="C133" i="1"/>
  <c r="H133" i="1" s="1"/>
  <c r="D132" i="1"/>
  <c r="H132" i="1" s="1"/>
  <c r="C132" i="1"/>
  <c r="D131" i="1"/>
  <c r="G131" i="1" s="1"/>
  <c r="C131" i="1"/>
  <c r="H131" i="1" s="1"/>
  <c r="D129" i="1"/>
  <c r="C129" i="1"/>
  <c r="H129" i="1" s="1"/>
  <c r="H128" i="1"/>
  <c r="G128" i="1"/>
  <c r="D128" i="1"/>
  <c r="C128" i="1"/>
  <c r="D127" i="1"/>
  <c r="C127" i="1"/>
  <c r="H127" i="1" s="1"/>
  <c r="H126" i="1"/>
  <c r="G126" i="1"/>
  <c r="D126" i="1"/>
  <c r="C126" i="1"/>
  <c r="D125" i="1"/>
  <c r="C125" i="1"/>
  <c r="H125" i="1" s="1"/>
  <c r="H124" i="1"/>
  <c r="G124" i="1"/>
  <c r="D124" i="1"/>
  <c r="C124" i="1"/>
  <c r="D123" i="1"/>
  <c r="C123" i="1"/>
  <c r="H123" i="1" s="1"/>
  <c r="H122" i="1"/>
  <c r="G122" i="1"/>
  <c r="D122" i="1"/>
  <c r="C122" i="1"/>
  <c r="C121" i="1"/>
  <c r="H120" i="1"/>
  <c r="G120" i="1"/>
  <c r="D120" i="1"/>
  <c r="C120" i="1"/>
  <c r="G119" i="1"/>
  <c r="D119" i="1"/>
  <c r="C119" i="1"/>
  <c r="H119" i="1" s="1"/>
  <c r="H118" i="1"/>
  <c r="G118" i="1"/>
  <c r="D118" i="1"/>
  <c r="C118" i="1"/>
  <c r="G117" i="1"/>
  <c r="D117" i="1"/>
  <c r="C117" i="1"/>
  <c r="H117" i="1" s="1"/>
  <c r="H116" i="1"/>
  <c r="G116" i="1"/>
  <c r="D116" i="1"/>
  <c r="C116" i="1"/>
  <c r="D115" i="1"/>
  <c r="C115" i="1"/>
  <c r="H115" i="1" s="1"/>
  <c r="H114" i="1"/>
  <c r="G114" i="1"/>
  <c r="D114" i="1"/>
  <c r="C114" i="1"/>
  <c r="D113" i="1"/>
  <c r="C113" i="1"/>
  <c r="H113" i="1" s="1"/>
  <c r="H112" i="1"/>
  <c r="G112" i="1"/>
  <c r="D112" i="1"/>
  <c r="C112" i="1"/>
  <c r="D111" i="1"/>
  <c r="C111" i="1"/>
  <c r="H111" i="1" s="1"/>
  <c r="H110" i="1"/>
  <c r="G110" i="1"/>
  <c r="D110" i="1"/>
  <c r="C110" i="1"/>
  <c r="D109" i="1"/>
  <c r="C109" i="1"/>
  <c r="G107" i="1"/>
  <c r="D107" i="1"/>
  <c r="C107" i="1"/>
  <c r="H107" i="1" s="1"/>
  <c r="H106" i="1"/>
  <c r="G106" i="1"/>
  <c r="D106" i="1"/>
  <c r="C106" i="1"/>
  <c r="G105" i="1"/>
  <c r="D105" i="1"/>
  <c r="C105" i="1"/>
  <c r="H105" i="1" s="1"/>
  <c r="H104" i="1"/>
  <c r="G104" i="1"/>
  <c r="D104" i="1"/>
  <c r="C104" i="1"/>
  <c r="D103" i="1"/>
  <c r="C103" i="1"/>
  <c r="H103" i="1" s="1"/>
  <c r="D101" i="1"/>
  <c r="C101" i="1"/>
  <c r="H101" i="1" s="1"/>
  <c r="H100" i="1"/>
  <c r="G100" i="1"/>
  <c r="D100" i="1"/>
  <c r="C100" i="1"/>
  <c r="D99" i="1"/>
  <c r="C99" i="1"/>
  <c r="H99" i="1" s="1"/>
  <c r="H98" i="1"/>
  <c r="G98" i="1"/>
  <c r="D98" i="1"/>
  <c r="C98" i="1"/>
  <c r="D97" i="1"/>
  <c r="C97" i="1"/>
  <c r="H97" i="1" s="1"/>
  <c r="H96" i="1"/>
  <c r="G96" i="1"/>
  <c r="D96" i="1"/>
  <c r="C96" i="1"/>
  <c r="G95" i="1"/>
  <c r="D95" i="1"/>
  <c r="C95" i="1"/>
  <c r="H95" i="1" s="1"/>
  <c r="H94" i="1"/>
  <c r="G94" i="1"/>
  <c r="D94" i="1"/>
  <c r="C94" i="1"/>
  <c r="G93"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G79" i="1"/>
  <c r="D79" i="1"/>
  <c r="C79" i="1"/>
  <c r="H79" i="1" s="1"/>
  <c r="D78" i="1"/>
  <c r="D77" i="1"/>
  <c r="C77" i="1"/>
  <c r="H77" i="1" s="1"/>
  <c r="H76" i="1"/>
  <c r="G76" i="1"/>
  <c r="D76" i="1"/>
  <c r="C76" i="1"/>
  <c r="D75" i="1"/>
  <c r="C75" i="1"/>
  <c r="H75" i="1" s="1"/>
  <c r="H74" i="1"/>
  <c r="G74" i="1"/>
  <c r="D74" i="1"/>
  <c r="C74" i="1"/>
  <c r="D73" i="1"/>
  <c r="C73" i="1"/>
  <c r="H73" i="1" s="1"/>
  <c r="H72" i="1"/>
  <c r="G72" i="1"/>
  <c r="D72" i="1"/>
  <c r="C72" i="1"/>
  <c r="D71" i="1"/>
  <c r="C71" i="1"/>
  <c r="H71" i="1" s="1"/>
  <c r="H70" i="1"/>
  <c r="G70" i="1"/>
  <c r="D70" i="1"/>
  <c r="C70" i="1"/>
  <c r="D69" i="1"/>
  <c r="C69" i="1"/>
  <c r="H69" i="1" s="1"/>
  <c r="H68" i="1"/>
  <c r="G68" i="1"/>
  <c r="D68" i="1"/>
  <c r="C68" i="1"/>
  <c r="D67" i="1"/>
  <c r="C67" i="1"/>
  <c r="H67" i="1" s="1"/>
  <c r="H66" i="1"/>
  <c r="G66" i="1"/>
  <c r="D66" i="1"/>
  <c r="C66" i="1"/>
  <c r="G65" i="1"/>
  <c r="D65" i="1"/>
  <c r="C65" i="1"/>
  <c r="H65" i="1" s="1"/>
  <c r="H64" i="1"/>
  <c r="G64" i="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G51" i="1"/>
  <c r="D51" i="1"/>
  <c r="C51" i="1"/>
  <c r="H51" i="1" s="1"/>
  <c r="H50" i="1"/>
  <c r="G50" i="1"/>
  <c r="D50" i="1"/>
  <c r="C50" i="1"/>
  <c r="G49" i="1"/>
  <c r="D49" i="1"/>
  <c r="C49" i="1"/>
  <c r="H49" i="1" s="1"/>
  <c r="H48" i="1"/>
  <c r="G48" i="1"/>
  <c r="D48" i="1"/>
  <c r="C48" i="1"/>
  <c r="D47" i="1"/>
  <c r="C47" i="1"/>
  <c r="H47" i="1" s="1"/>
  <c r="H46" i="1"/>
  <c r="G46" i="1"/>
  <c r="D46" i="1"/>
  <c r="C46" i="1"/>
  <c r="H44" i="1"/>
  <c r="G44" i="1"/>
  <c r="D44" i="1"/>
  <c r="C44" i="1"/>
  <c r="D43" i="1"/>
  <c r="C43" i="1"/>
  <c r="H43" i="1" s="1"/>
  <c r="H42" i="1"/>
  <c r="G42" i="1"/>
  <c r="D42" i="1"/>
  <c r="C42" i="1"/>
  <c r="D41" i="1"/>
  <c r="C41" i="1"/>
  <c r="H41" i="1" s="1"/>
  <c r="H40" i="1"/>
  <c r="G40" i="1"/>
  <c r="D40" i="1"/>
  <c r="C40" i="1"/>
  <c r="D39" i="1"/>
  <c r="H38" i="1"/>
  <c r="G38" i="1"/>
  <c r="D38" i="1"/>
  <c r="C38" i="1"/>
  <c r="G37" i="1"/>
  <c r="D37" i="1"/>
  <c r="C37" i="1"/>
  <c r="H37" i="1" s="1"/>
  <c r="H36" i="1"/>
  <c r="G36" i="1"/>
  <c r="D36" i="1"/>
  <c r="C36" i="1"/>
  <c r="G35"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G21" i="1"/>
  <c r="D21" i="1"/>
  <c r="C21" i="1"/>
  <c r="H21" i="1" s="1"/>
  <c r="H20" i="1"/>
  <c r="G20" i="1"/>
  <c r="D20" i="1"/>
  <c r="C20" i="1"/>
  <c r="G19"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G7" i="1"/>
  <c r="D7" i="1"/>
  <c r="C7" i="1"/>
  <c r="H7" i="1" s="1"/>
  <c r="H6" i="1"/>
  <c r="G6" i="1"/>
  <c r="D6" i="1"/>
  <c r="C6" i="1"/>
  <c r="G5" i="1"/>
  <c r="D5" i="1"/>
  <c r="C5" i="1"/>
  <c r="H5" i="1" s="1"/>
  <c r="H4" i="1"/>
  <c r="G4" i="1"/>
  <c r="D4" i="1"/>
  <c r="C4" i="1"/>
  <c r="C3" i="1"/>
  <c r="G1585" i="1" l="1"/>
  <c r="G1590" i="1"/>
  <c r="G1251" i="1"/>
  <c r="G1536" i="1"/>
  <c r="G238" i="1"/>
  <c r="H239" i="1"/>
  <c r="G132" i="1"/>
  <c r="F236" i="9"/>
  <c r="B236" i="9" s="1"/>
  <c r="E320" i="9"/>
  <c r="B320" i="9" s="1"/>
  <c r="E324" i="9"/>
  <c r="B324" i="9" s="1"/>
  <c r="E307" i="9"/>
  <c r="B307" i="9" s="1"/>
  <c r="E312" i="9"/>
  <c r="B312" i="9" s="1"/>
  <c r="E36" i="9"/>
  <c r="B36" i="9" s="1"/>
  <c r="G1338" i="1"/>
  <c r="H1306" i="1"/>
  <c r="D422" i="1"/>
  <c r="G298" i="1"/>
  <c r="E294" i="9"/>
  <c r="B294" i="9" s="1"/>
  <c r="H1266" i="1"/>
  <c r="E304" i="9"/>
  <c r="B304" i="9" s="1"/>
  <c r="H1167" i="1"/>
  <c r="H109" i="1"/>
  <c r="E37" i="9"/>
  <c r="B37" i="9" s="1"/>
  <c r="E311" i="9"/>
  <c r="B311" i="9" s="1"/>
  <c r="E326" i="9"/>
  <c r="B326" i="9" s="1"/>
  <c r="E322" i="9"/>
  <c r="B322" i="9" s="1"/>
  <c r="E327" i="9"/>
  <c r="B327" i="9" s="1"/>
  <c r="E329" i="9"/>
  <c r="B329" i="9" s="1"/>
  <c r="E337" i="9"/>
  <c r="B337" i="9" s="1"/>
  <c r="H1339" i="1"/>
  <c r="H1340" i="1"/>
  <c r="F244" i="9"/>
  <c r="B244" i="9" s="1"/>
  <c r="G737" i="1"/>
  <c r="G736" i="1"/>
  <c r="E56" i="9"/>
  <c r="B56" i="9" s="1"/>
  <c r="B243" i="9"/>
  <c r="E31" i="9"/>
  <c r="B31" i="9" s="1"/>
  <c r="H1683" i="1"/>
  <c r="C1681" i="1"/>
  <c r="H1681" i="1" s="1"/>
  <c r="G1686" i="1"/>
  <c r="H473" i="1"/>
  <c r="G473" i="1"/>
  <c r="G433" i="1"/>
  <c r="H433" i="1"/>
  <c r="H535" i="1"/>
  <c r="G535" i="1"/>
  <c r="G543" i="1"/>
  <c r="H543" i="1"/>
  <c r="H1151" i="1"/>
  <c r="G1151" i="1"/>
  <c r="G1207" i="1"/>
  <c r="H1207" i="1"/>
  <c r="H1451" i="1"/>
  <c r="G1451" i="1"/>
  <c r="C1024" i="1"/>
  <c r="F19" i="5"/>
  <c r="G497" i="1"/>
  <c r="H497" i="1"/>
  <c r="G505" i="1"/>
  <c r="H505" i="1"/>
  <c r="H583" i="1"/>
  <c r="G583" i="1"/>
  <c r="H1175" i="1"/>
  <c r="G1175" i="1"/>
  <c r="H1335" i="1"/>
  <c r="G1335" i="1"/>
  <c r="H1365" i="1"/>
  <c r="G1365" i="1"/>
  <c r="H1439" i="1"/>
  <c r="G1439" i="1"/>
  <c r="I1576" i="1"/>
  <c r="G17" i="1"/>
  <c r="G33" i="1"/>
  <c r="G47" i="1"/>
  <c r="G63" i="1"/>
  <c r="G77" i="1"/>
  <c r="G91" i="1"/>
  <c r="G103" i="1"/>
  <c r="G115" i="1"/>
  <c r="G129" i="1"/>
  <c r="G143" i="1"/>
  <c r="G153" i="1"/>
  <c r="G163" i="1"/>
  <c r="G179" i="1"/>
  <c r="G195" i="1"/>
  <c r="G209" i="1"/>
  <c r="G225" i="1"/>
  <c r="G237" i="1"/>
  <c r="G251" i="1"/>
  <c r="G267" i="1"/>
  <c r="G283" i="1"/>
  <c r="G327" i="1"/>
  <c r="G343" i="1"/>
  <c r="H383" i="1"/>
  <c r="G383" i="1"/>
  <c r="G431" i="1"/>
  <c r="H431" i="1"/>
  <c r="G439" i="1"/>
  <c r="H439" i="1"/>
  <c r="G447" i="1"/>
  <c r="H447" i="1"/>
  <c r="H455" i="1"/>
  <c r="G455" i="1"/>
  <c r="G461" i="1"/>
  <c r="H511" i="1"/>
  <c r="G511" i="1"/>
  <c r="G517" i="1"/>
  <c r="G519" i="1"/>
  <c r="G533" i="1"/>
  <c r="H533" i="1"/>
  <c r="G541" i="1"/>
  <c r="H541" i="1"/>
  <c r="H549" i="1"/>
  <c r="G553" i="1"/>
  <c r="H615" i="1"/>
  <c r="G619" i="1"/>
  <c r="H1097" i="1"/>
  <c r="G1097" i="1"/>
  <c r="H1143" i="1"/>
  <c r="G1143" i="1"/>
  <c r="H1149" i="1"/>
  <c r="G1149" i="1"/>
  <c r="G1197" i="1"/>
  <c r="H1197" i="1"/>
  <c r="G1205" i="1"/>
  <c r="H1205" i="1"/>
  <c r="H1383" i="1"/>
  <c r="G1383" i="1"/>
  <c r="H441" i="1"/>
  <c r="G441" i="1"/>
  <c r="G457" i="1"/>
  <c r="H457" i="1"/>
  <c r="G1199" i="1"/>
  <c r="H1199" i="1"/>
  <c r="G15" i="1"/>
  <c r="G113" i="1"/>
  <c r="G151" i="1"/>
  <c r="G161" i="1"/>
  <c r="G177" i="1"/>
  <c r="G325" i="1"/>
  <c r="G367" i="1"/>
  <c r="G375" i="1"/>
  <c r="G397" i="1"/>
  <c r="H397" i="1"/>
  <c r="H605" i="1"/>
  <c r="G605" i="1"/>
  <c r="H1023" i="1"/>
  <c r="G1023" i="1"/>
  <c r="I1550" i="1"/>
  <c r="G13" i="1"/>
  <c r="G29" i="1"/>
  <c r="G59" i="1"/>
  <c r="G73" i="1"/>
  <c r="G87" i="1"/>
  <c r="G111" i="1"/>
  <c r="G125" i="1"/>
  <c r="G139" i="1"/>
  <c r="G175" i="1"/>
  <c r="G191" i="1"/>
  <c r="G205" i="1"/>
  <c r="G221" i="1"/>
  <c r="G233" i="1"/>
  <c r="G249" i="1"/>
  <c r="G263" i="1"/>
  <c r="G279" i="1"/>
  <c r="G315" i="1"/>
  <c r="G323" i="1"/>
  <c r="G339" i="1"/>
  <c r="G365" i="1"/>
  <c r="G381" i="1"/>
  <c r="H381" i="1"/>
  <c r="G415" i="1"/>
  <c r="H415" i="1"/>
  <c r="H429" i="1"/>
  <c r="G429" i="1"/>
  <c r="G437" i="1"/>
  <c r="H437" i="1"/>
  <c r="G445" i="1"/>
  <c r="H445" i="1"/>
  <c r="G453" i="1"/>
  <c r="H453" i="1"/>
  <c r="H509" i="1"/>
  <c r="G509" i="1"/>
  <c r="G531" i="1"/>
  <c r="H531" i="1"/>
  <c r="H539" i="1"/>
  <c r="G539" i="1"/>
  <c r="H545" i="1"/>
  <c r="G549" i="1"/>
  <c r="H611" i="1"/>
  <c r="G615" i="1"/>
  <c r="G625" i="1"/>
  <c r="G627" i="1"/>
  <c r="G629" i="1"/>
  <c r="G631" i="1"/>
  <c r="H1095" i="1"/>
  <c r="G1095" i="1"/>
  <c r="G1195" i="1"/>
  <c r="H1195" i="1"/>
  <c r="H1203" i="1"/>
  <c r="G1203" i="1"/>
  <c r="H1253" i="1"/>
  <c r="G1253" i="1"/>
  <c r="H1351" i="1"/>
  <c r="G1351" i="1"/>
  <c r="H1381" i="1"/>
  <c r="G1381" i="1"/>
  <c r="G1463" i="1"/>
  <c r="H1463" i="1"/>
  <c r="H1656" i="1"/>
  <c r="G1656" i="1"/>
  <c r="E321" i="4"/>
  <c r="D322" i="1"/>
  <c r="H1563" i="1"/>
  <c r="G1563" i="1"/>
  <c r="H513" i="1"/>
  <c r="G513" i="1"/>
  <c r="G1191" i="1"/>
  <c r="H1191" i="1"/>
  <c r="D430" i="4"/>
  <c r="F431" i="4"/>
  <c r="H399" i="1"/>
  <c r="G399" i="1"/>
  <c r="H599" i="1"/>
  <c r="G599" i="1"/>
  <c r="G75" i="1"/>
  <c r="G89" i="1"/>
  <c r="G193" i="1"/>
  <c r="G223" i="1"/>
  <c r="G265" i="1"/>
  <c r="G281" i="1"/>
  <c r="H411" i="1"/>
  <c r="G411" i="1"/>
  <c r="G551" i="1"/>
  <c r="H589" i="1"/>
  <c r="G589" i="1"/>
  <c r="H597" i="1"/>
  <c r="G597" i="1"/>
  <c r="G617" i="1"/>
  <c r="H1333" i="1"/>
  <c r="G1333" i="1"/>
  <c r="H1405" i="1"/>
  <c r="G1405" i="1"/>
  <c r="G27" i="1"/>
  <c r="G43" i="1"/>
  <c r="G57" i="1"/>
  <c r="G71" i="1"/>
  <c r="G85" i="1"/>
  <c r="G101" i="1"/>
  <c r="G109" i="1"/>
  <c r="H121" i="1"/>
  <c r="G123" i="1"/>
  <c r="G137" i="1"/>
  <c r="G149" i="1"/>
  <c r="G173" i="1"/>
  <c r="G189" i="1"/>
  <c r="G203" i="1"/>
  <c r="G219" i="1"/>
  <c r="G231" i="1"/>
  <c r="G247" i="1"/>
  <c r="G261" i="1"/>
  <c r="G277" i="1"/>
  <c r="G293" i="1"/>
  <c r="G301" i="1"/>
  <c r="G313" i="1"/>
  <c r="G337" i="1"/>
  <c r="G353" i="1"/>
  <c r="G363" i="1"/>
  <c r="G371" i="1"/>
  <c r="H371" i="1"/>
  <c r="G395" i="1"/>
  <c r="H395" i="1"/>
  <c r="G409" i="1"/>
  <c r="H409" i="1"/>
  <c r="H423" i="1"/>
  <c r="G423" i="1"/>
  <c r="G465" i="1"/>
  <c r="G467" i="1"/>
  <c r="G469" i="1"/>
  <c r="G471" i="1"/>
  <c r="G475" i="1"/>
  <c r="G477" i="1"/>
  <c r="G479" i="1"/>
  <c r="G481" i="1"/>
  <c r="H501" i="1"/>
  <c r="G501" i="1"/>
  <c r="G547" i="1"/>
  <c r="H579" i="1"/>
  <c r="G579" i="1"/>
  <c r="H587" i="1"/>
  <c r="G587" i="1"/>
  <c r="H595" i="1"/>
  <c r="G595" i="1"/>
  <c r="H603" i="1"/>
  <c r="G603" i="1"/>
  <c r="G613" i="1"/>
  <c r="H1021" i="1"/>
  <c r="G1021" i="1"/>
  <c r="H1171" i="1"/>
  <c r="G1171" i="1"/>
  <c r="H1301" i="1"/>
  <c r="G1301" i="1"/>
  <c r="H1399" i="1"/>
  <c r="G1399" i="1"/>
  <c r="H1403" i="1"/>
  <c r="G1403" i="1"/>
  <c r="H1627" i="1"/>
  <c r="G1627" i="1"/>
  <c r="H1643" i="1"/>
  <c r="G1643" i="1"/>
  <c r="D1495" i="1"/>
  <c r="E89" i="6"/>
  <c r="D1485" i="1" s="1"/>
  <c r="G377" i="1"/>
  <c r="H377" i="1"/>
  <c r="G385" i="1"/>
  <c r="H385" i="1"/>
  <c r="G421" i="1"/>
  <c r="H421" i="1"/>
  <c r="G449" i="1"/>
  <c r="H449" i="1"/>
  <c r="G391" i="1"/>
  <c r="H391" i="1"/>
  <c r="H405" i="1"/>
  <c r="G405" i="1"/>
  <c r="C425" i="1"/>
  <c r="H591" i="1"/>
  <c r="G591" i="1"/>
  <c r="G61" i="1"/>
  <c r="G127" i="1"/>
  <c r="G141" i="1"/>
  <c r="G207" i="1"/>
  <c r="G373" i="1"/>
  <c r="H373" i="1"/>
  <c r="H389" i="1"/>
  <c r="G389" i="1"/>
  <c r="G403" i="1"/>
  <c r="H403" i="1"/>
  <c r="H581" i="1"/>
  <c r="G581" i="1"/>
  <c r="H1173" i="1"/>
  <c r="G1173" i="1"/>
  <c r="G11" i="1"/>
  <c r="G9" i="1"/>
  <c r="G25" i="1"/>
  <c r="G41" i="1"/>
  <c r="G55" i="1"/>
  <c r="G69" i="1"/>
  <c r="G83" i="1"/>
  <c r="G99" i="1"/>
  <c r="G121" i="1"/>
  <c r="G135" i="1"/>
  <c r="G159" i="1"/>
  <c r="G171" i="1"/>
  <c r="G187" i="1"/>
  <c r="G201" i="1"/>
  <c r="G229" i="1"/>
  <c r="G245" i="1"/>
  <c r="G259" i="1"/>
  <c r="G275" i="1"/>
  <c r="G291" i="1"/>
  <c r="G299" i="1"/>
  <c r="G311" i="1"/>
  <c r="G335" i="1"/>
  <c r="G351" i="1"/>
  <c r="G361" i="1"/>
  <c r="G379" i="1"/>
  <c r="H379" i="1"/>
  <c r="G387" i="1"/>
  <c r="H387" i="1"/>
  <c r="G427" i="1"/>
  <c r="H427" i="1"/>
  <c r="G435" i="1"/>
  <c r="H435" i="1"/>
  <c r="G443" i="1"/>
  <c r="H443" i="1"/>
  <c r="G451" i="1"/>
  <c r="H451" i="1"/>
  <c r="G459" i="1"/>
  <c r="H459" i="1"/>
  <c r="H515" i="1"/>
  <c r="G515" i="1"/>
  <c r="G537" i="1"/>
  <c r="H537" i="1"/>
  <c r="H1081" i="1"/>
  <c r="G1081" i="1"/>
  <c r="H1089" i="1"/>
  <c r="G1089" i="1"/>
  <c r="G1193" i="1"/>
  <c r="H1193" i="1"/>
  <c r="G1201" i="1"/>
  <c r="H1201" i="1"/>
  <c r="H1279" i="1"/>
  <c r="G1279" i="1"/>
  <c r="H1287" i="1"/>
  <c r="G1287" i="1"/>
  <c r="H1295" i="1"/>
  <c r="G1295" i="1"/>
  <c r="H1319" i="1"/>
  <c r="G1319" i="1"/>
  <c r="H1349" i="1"/>
  <c r="G1349" i="1"/>
  <c r="H1453" i="1"/>
  <c r="G1453" i="1"/>
  <c r="J1559" i="1"/>
  <c r="G1559" i="1"/>
  <c r="H1559" i="1"/>
  <c r="H1575" i="1"/>
  <c r="J1575" i="1"/>
  <c r="G1575" i="1"/>
  <c r="I1575" i="1" s="1"/>
  <c r="D309" i="4"/>
  <c r="F310" i="4"/>
  <c r="D1264" i="1"/>
  <c r="F260" i="5"/>
  <c r="H1317" i="1"/>
  <c r="G1317" i="1"/>
  <c r="H607" i="1"/>
  <c r="G607" i="1"/>
  <c r="G31" i="1"/>
  <c r="G235" i="1"/>
  <c r="G341" i="1"/>
  <c r="G503" i="1"/>
  <c r="H503" i="1"/>
  <c r="H1303" i="1"/>
  <c r="G1303" i="1"/>
  <c r="F112" i="4"/>
  <c r="C108" i="1"/>
  <c r="G23" i="1"/>
  <c r="G53" i="1"/>
  <c r="G67" i="1"/>
  <c r="G81" i="1"/>
  <c r="G97" i="1"/>
  <c r="G157" i="1"/>
  <c r="G169" i="1"/>
  <c r="G185" i="1"/>
  <c r="G199" i="1"/>
  <c r="G215" i="1"/>
  <c r="G227" i="1"/>
  <c r="G243" i="1"/>
  <c r="G257" i="1"/>
  <c r="G273" i="1"/>
  <c r="G289" i="1"/>
  <c r="G309" i="1"/>
  <c r="G321" i="1"/>
  <c r="G333" i="1"/>
  <c r="G349" i="1"/>
  <c r="H357" i="1"/>
  <c r="G359" i="1"/>
  <c r="G369" i="1"/>
  <c r="H369" i="1"/>
  <c r="G393" i="1"/>
  <c r="H393" i="1"/>
  <c r="G401" i="1"/>
  <c r="H401" i="1"/>
  <c r="G407" i="1"/>
  <c r="H407" i="1"/>
  <c r="H463" i="1"/>
  <c r="G499" i="1"/>
  <c r="H499" i="1"/>
  <c r="H507" i="1"/>
  <c r="G507" i="1"/>
  <c r="H555" i="1"/>
  <c r="H585" i="1"/>
  <c r="G585" i="1"/>
  <c r="H593" i="1"/>
  <c r="G593" i="1"/>
  <c r="H601" i="1"/>
  <c r="G601" i="1"/>
  <c r="H609" i="1"/>
  <c r="G609" i="1"/>
  <c r="H621" i="1"/>
  <c r="H1019" i="1"/>
  <c r="G1019" i="1"/>
  <c r="H1111" i="1"/>
  <c r="G1111" i="1"/>
  <c r="H1367" i="1"/>
  <c r="G1367" i="1"/>
  <c r="H1397" i="1"/>
  <c r="G1397" i="1"/>
  <c r="H1617" i="1"/>
  <c r="G1617" i="1"/>
  <c r="H315" i="9"/>
  <c r="H316" i="9"/>
  <c r="E147" i="5"/>
  <c r="D1152" i="1" s="1"/>
  <c r="D1155" i="1"/>
  <c r="H1155" i="1" s="1"/>
  <c r="D106" i="4"/>
  <c r="C1490" i="1"/>
  <c r="F94" i="6"/>
  <c r="D89" i="6"/>
  <c r="D114" i="6"/>
  <c r="C1511" i="1"/>
  <c r="G1561" i="1"/>
  <c r="J1561" i="1"/>
  <c r="H1561" i="1"/>
  <c r="J1573" i="1"/>
  <c r="G1573" i="1"/>
  <c r="I1573" i="1" s="1"/>
  <c r="H1672" i="1"/>
  <c r="G1672" i="1"/>
  <c r="F225" i="4"/>
  <c r="D221" i="4"/>
  <c r="D373" i="4"/>
  <c r="F374" i="4"/>
  <c r="D12" i="5"/>
  <c r="C1018" i="1"/>
  <c r="F13" i="5"/>
  <c r="D357" i="1"/>
  <c r="G357" i="1" s="1"/>
  <c r="D425" i="1"/>
  <c r="H1079" i="1"/>
  <c r="G1079" i="1"/>
  <c r="H1087" i="1"/>
  <c r="G1087" i="1"/>
  <c r="H1109" i="1"/>
  <c r="H1141" i="1"/>
  <c r="G1141" i="1"/>
  <c r="H1263" i="1"/>
  <c r="H1437" i="1"/>
  <c r="G1437" i="1"/>
  <c r="H1445" i="1"/>
  <c r="G1445" i="1"/>
  <c r="G1475" i="1"/>
  <c r="H1535" i="1"/>
  <c r="J1550" i="1"/>
  <c r="H1550" i="1"/>
  <c r="H1573" i="1"/>
  <c r="H1576" i="1"/>
  <c r="H1589" i="1"/>
  <c r="G1589" i="1"/>
  <c r="H1600" i="1"/>
  <c r="G1613" i="1"/>
  <c r="H1624" i="1"/>
  <c r="G1624" i="1"/>
  <c r="H1640" i="1"/>
  <c r="G1640" i="1"/>
  <c r="F7" i="4"/>
  <c r="D6" i="4"/>
  <c r="F70" i="5"/>
  <c r="C1075" i="1"/>
  <c r="G314" i="9"/>
  <c r="E314" i="9" s="1"/>
  <c r="B314" i="9" s="1"/>
  <c r="C1094" i="1"/>
  <c r="F89" i="5"/>
  <c r="D88" i="5"/>
  <c r="D69" i="5" s="1"/>
  <c r="H1478" i="1"/>
  <c r="G1478" i="1"/>
  <c r="H1602" i="1"/>
  <c r="G1602" i="1"/>
  <c r="H1477" i="1"/>
  <c r="H1569" i="1"/>
  <c r="J1569" i="1"/>
  <c r="E70" i="5"/>
  <c r="D1076" i="1"/>
  <c r="C1518" i="1"/>
  <c r="F122" i="6"/>
  <c r="G487" i="1"/>
  <c r="G489" i="1"/>
  <c r="G491" i="1"/>
  <c r="G493" i="1"/>
  <c r="G495" i="1"/>
  <c r="G573" i="1"/>
  <c r="G575" i="1"/>
  <c r="G577" i="1"/>
  <c r="G1013" i="1"/>
  <c r="G1015" i="1"/>
  <c r="H1077" i="1"/>
  <c r="G1077" i="1"/>
  <c r="H1085" i="1"/>
  <c r="G1085" i="1"/>
  <c r="G1109" i="1"/>
  <c r="G1125" i="1"/>
  <c r="G1127" i="1"/>
  <c r="G1129" i="1"/>
  <c r="G1131" i="1"/>
  <c r="H1147" i="1"/>
  <c r="G1147" i="1"/>
  <c r="G1257" i="1"/>
  <c r="G1263" i="1"/>
  <c r="G1315" i="1"/>
  <c r="G1331" i="1"/>
  <c r="G1347" i="1"/>
  <c r="G1363" i="1"/>
  <c r="G1379" i="1"/>
  <c r="G1395" i="1"/>
  <c r="H1435" i="1"/>
  <c r="G1435" i="1"/>
  <c r="H1443" i="1"/>
  <c r="G1443" i="1"/>
  <c r="C1471" i="1"/>
  <c r="H1475" i="1"/>
  <c r="G1515" i="1"/>
  <c r="G1597" i="1"/>
  <c r="H1637" i="1"/>
  <c r="G1637" i="1"/>
  <c r="H1653" i="1"/>
  <c r="G1653" i="1"/>
  <c r="H1685" i="1"/>
  <c r="G1685" i="1"/>
  <c r="F8" i="4"/>
  <c r="F154" i="4"/>
  <c r="F160" i="4"/>
  <c r="F633" i="4"/>
  <c r="H1293" i="1"/>
  <c r="G1293" i="1"/>
  <c r="G1517" i="1"/>
  <c r="J1542" i="1"/>
  <c r="G1542" i="1"/>
  <c r="H1614" i="1"/>
  <c r="G1614" i="1"/>
  <c r="H1669" i="1"/>
  <c r="G1669" i="1"/>
  <c r="F107" i="4"/>
  <c r="D648" i="4"/>
  <c r="F427" i="4"/>
  <c r="C322" i="1"/>
  <c r="C388" i="1"/>
  <c r="C422" i="1"/>
  <c r="G527" i="1"/>
  <c r="G1107" i="1"/>
  <c r="G1153" i="1"/>
  <c r="G1155" i="1"/>
  <c r="G1157" i="1"/>
  <c r="G1159" i="1"/>
  <c r="G1161" i="1"/>
  <c r="G1163" i="1"/>
  <c r="G1165" i="1"/>
  <c r="G1167" i="1"/>
  <c r="G1169" i="1"/>
  <c r="H1187" i="1"/>
  <c r="G1261" i="1"/>
  <c r="H1283" i="1"/>
  <c r="G1283" i="1"/>
  <c r="H1291" i="1"/>
  <c r="G1291" i="1"/>
  <c r="H1299" i="1"/>
  <c r="G1299" i="1"/>
  <c r="G1313" i="1"/>
  <c r="G1329" i="1"/>
  <c r="G1345" i="1"/>
  <c r="G1361" i="1"/>
  <c r="G1377" i="1"/>
  <c r="G1393" i="1"/>
  <c r="H1473" i="1"/>
  <c r="H1523" i="1"/>
  <c r="H1542" i="1"/>
  <c r="G1569" i="1"/>
  <c r="I1569" i="1" s="1"/>
  <c r="H1582" i="1"/>
  <c r="G1582" i="1"/>
  <c r="H1598" i="1"/>
  <c r="G1598" i="1"/>
  <c r="G1603" i="1"/>
  <c r="G1619" i="1"/>
  <c r="H1654" i="1"/>
  <c r="E230" i="4"/>
  <c r="D226" i="1" s="1"/>
  <c r="F545" i="4"/>
  <c r="D536" i="4"/>
  <c r="H1285" i="1"/>
  <c r="G1285" i="1"/>
  <c r="H1562" i="1"/>
  <c r="G1562" i="1"/>
  <c r="J1579" i="1"/>
  <c r="H1579" i="1"/>
  <c r="G1579" i="1"/>
  <c r="I1579" i="1" s="1"/>
  <c r="F115" i="6"/>
  <c r="D150" i="1"/>
  <c r="D356" i="1"/>
  <c r="D402" i="1"/>
  <c r="H1083" i="1"/>
  <c r="G1083" i="1"/>
  <c r="H1091" i="1"/>
  <c r="G1091" i="1"/>
  <c r="H1101" i="1"/>
  <c r="G1105" i="1"/>
  <c r="G1132" i="1"/>
  <c r="H1145" i="1"/>
  <c r="G1145" i="1"/>
  <c r="H1185" i="1"/>
  <c r="G1189" i="1"/>
  <c r="G1311" i="1"/>
  <c r="G1327" i="1"/>
  <c r="G1343" i="1"/>
  <c r="G1359" i="1"/>
  <c r="G1375" i="1"/>
  <c r="G1391" i="1"/>
  <c r="H1433" i="1"/>
  <c r="G1433" i="1"/>
  <c r="H1441" i="1"/>
  <c r="G1441" i="1"/>
  <c r="G1461" i="1"/>
  <c r="G1467" i="1"/>
  <c r="H1513" i="1"/>
  <c r="H1521" i="1"/>
  <c r="H1527" i="1"/>
  <c r="J1545" i="1"/>
  <c r="G1545" i="1"/>
  <c r="I1545" i="1" s="1"/>
  <c r="I1553" i="1"/>
  <c r="J1566" i="1"/>
  <c r="H1566" i="1"/>
  <c r="I1566" i="1" s="1"/>
  <c r="J1580" i="1"/>
  <c r="G1580" i="1"/>
  <c r="I1580" i="1" s="1"/>
  <c r="H1604" i="1"/>
  <c r="G1604" i="1"/>
  <c r="H1620" i="1"/>
  <c r="G1620" i="1"/>
  <c r="H1659" i="1"/>
  <c r="G1659" i="1"/>
  <c r="F135" i="4"/>
  <c r="D134" i="4"/>
  <c r="F254" i="4"/>
  <c r="C460" i="1"/>
  <c r="F466" i="4"/>
  <c r="G339" i="9"/>
  <c r="F219" i="5"/>
  <c r="H1099" i="1"/>
  <c r="H1183" i="1"/>
  <c r="H1281" i="1"/>
  <c r="G1281" i="1"/>
  <c r="H1289" i="1"/>
  <c r="G1289" i="1"/>
  <c r="H1297" i="1"/>
  <c r="G1297" i="1"/>
  <c r="H1447" i="1"/>
  <c r="G1465" i="1"/>
  <c r="G1564" i="1"/>
  <c r="J1564" i="1"/>
  <c r="H1564" i="1"/>
  <c r="H1675" i="1"/>
  <c r="G1675" i="1"/>
  <c r="F53" i="4"/>
  <c r="D49" i="4"/>
  <c r="F125" i="4"/>
  <c r="E219" i="5"/>
  <c r="D1224" i="1"/>
  <c r="E22" i="7"/>
  <c r="D1556" i="1"/>
  <c r="H1556" i="1" s="1"/>
  <c r="H1644" i="1"/>
  <c r="G1644" i="1"/>
  <c r="J1549" i="1"/>
  <c r="H1552" i="1"/>
  <c r="H1588" i="1"/>
  <c r="G1588" i="1"/>
  <c r="H1636" i="1"/>
  <c r="G1636" i="1"/>
  <c r="H1652" i="1"/>
  <c r="G1652" i="1"/>
  <c r="H1668" i="1"/>
  <c r="G1668" i="1"/>
  <c r="H1684" i="1"/>
  <c r="G1684" i="1"/>
  <c r="E7" i="4"/>
  <c r="E106" i="4"/>
  <c r="D102" i="1" s="1"/>
  <c r="D321" i="4"/>
  <c r="F322" i="4"/>
  <c r="D566" i="1"/>
  <c r="E571" i="4"/>
  <c r="D565" i="1" s="1"/>
  <c r="C1050" i="1"/>
  <c r="F45" i="5"/>
  <c r="F119" i="5"/>
  <c r="C1124" i="1"/>
  <c r="D1446" i="1"/>
  <c r="E35" i="6"/>
  <c r="C1540" i="1"/>
  <c r="D6" i="7"/>
  <c r="G1447" i="1"/>
  <c r="G1449" i="1"/>
  <c r="G1513" i="1"/>
  <c r="J1541" i="1"/>
  <c r="H1544" i="1"/>
  <c r="G1544" i="1"/>
  <c r="I1544" i="1" s="1"/>
  <c r="G1549" i="1"/>
  <c r="I1549" i="1" s="1"/>
  <c r="G1552" i="1"/>
  <c r="I1552" i="1" s="1"/>
  <c r="H1558" i="1"/>
  <c r="I1558" i="1" s="1"/>
  <c r="D202" i="4"/>
  <c r="F407" i="4"/>
  <c r="F578" i="4"/>
  <c r="C578" i="1"/>
  <c r="F584" i="4"/>
  <c r="E12" i="5"/>
  <c r="D1017" i="1" s="1"/>
  <c r="D1018" i="1"/>
  <c r="F120" i="5"/>
  <c r="D35" i="6"/>
  <c r="H1549" i="1"/>
  <c r="J1552" i="1"/>
  <c r="H1565" i="1"/>
  <c r="J1570" i="1"/>
  <c r="H1572" i="1"/>
  <c r="G1601" i="1"/>
  <c r="D82" i="4"/>
  <c r="D360" i="4"/>
  <c r="D647" i="4"/>
  <c r="C464" i="1"/>
  <c r="F470" i="4"/>
  <c r="D491" i="4"/>
  <c r="C486" i="1"/>
  <c r="D522" i="4"/>
  <c r="G156" i="9"/>
  <c r="E156" i="9" s="1"/>
  <c r="B156" i="9" s="1"/>
  <c r="F607" i="4"/>
  <c r="C624" i="1"/>
  <c r="F630" i="4"/>
  <c r="D1112" i="1"/>
  <c r="E88" i="5"/>
  <c r="D1093" i="1" s="1"/>
  <c r="C1140" i="1"/>
  <c r="F135" i="5"/>
  <c r="H336" i="9"/>
  <c r="D1182" i="1"/>
  <c r="C1208" i="1"/>
  <c r="F204" i="5"/>
  <c r="E255" i="5"/>
  <c r="D1260" i="1"/>
  <c r="D141" i="6"/>
  <c r="H27" i="3"/>
  <c r="D1526" i="1"/>
  <c r="E129" i="6"/>
  <c r="F130" i="6"/>
  <c r="I1541" i="1"/>
  <c r="H1548" i="1"/>
  <c r="I1548" i="1" s="1"/>
  <c r="J1553" i="1"/>
  <c r="H1660" i="1"/>
  <c r="G1660" i="1"/>
  <c r="H1676" i="1"/>
  <c r="G1676" i="1"/>
  <c r="D43" i="4"/>
  <c r="F44" i="4"/>
  <c r="D164" i="4"/>
  <c r="F355" i="4"/>
  <c r="E647" i="4"/>
  <c r="D641" i="1" s="1"/>
  <c r="E491" i="4"/>
  <c r="D485" i="1" s="1"/>
  <c r="D486" i="1"/>
  <c r="F526" i="4"/>
  <c r="C526" i="1"/>
  <c r="F532" i="4"/>
  <c r="E536" i="4"/>
  <c r="F8" i="5"/>
  <c r="C1176" i="1"/>
  <c r="F171" i="5"/>
  <c r="D178" i="5"/>
  <c r="C1190" i="1"/>
  <c r="F186" i="5"/>
  <c r="D251" i="5"/>
  <c r="F296" i="5"/>
  <c r="C1300" i="1"/>
  <c r="E5" i="6"/>
  <c r="D1402" i="1"/>
  <c r="C1432" i="1"/>
  <c r="F36" i="6"/>
  <c r="D51" i="8"/>
  <c r="I1565" i="1"/>
  <c r="J1576" i="1"/>
  <c r="H1578" i="1"/>
  <c r="I1578" i="1" s="1"/>
  <c r="H1596" i="1"/>
  <c r="G1596" i="1"/>
  <c r="H1612" i="1"/>
  <c r="G1612" i="1"/>
  <c r="F153" i="4"/>
  <c r="H24" i="9"/>
  <c r="G24" i="9"/>
  <c r="E24" i="9" s="1"/>
  <c r="E164" i="4"/>
  <c r="D160" i="1" s="1"/>
  <c r="F178" i="4"/>
  <c r="F56" i="5"/>
  <c r="C1068" i="1"/>
  <c r="F63" i="5"/>
  <c r="E135" i="5"/>
  <c r="D1140" i="1" s="1"/>
  <c r="G315" i="9"/>
  <c r="G316" i="9"/>
  <c r="D147" i="5"/>
  <c r="F150" i="5"/>
  <c r="C1170" i="1"/>
  <c r="F165" i="5"/>
  <c r="D1256" i="1"/>
  <c r="D22" i="7"/>
  <c r="C1583" i="1"/>
  <c r="D44" i="8"/>
  <c r="B42" i="9"/>
  <c r="B62" i="9"/>
  <c r="B74" i="9"/>
  <c r="B58" i="9"/>
  <c r="H36" i="3"/>
  <c r="H314"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49" i="9"/>
  <c r="D38" i="7"/>
  <c r="C1076" i="1"/>
  <c r="C1224" i="1"/>
  <c r="C1256" i="1"/>
  <c r="C1260" i="1"/>
  <c r="C1268" i="1"/>
  <c r="C1402" i="1"/>
  <c r="C1450" i="1"/>
  <c r="C1462" i="1"/>
  <c r="C1486" i="1"/>
  <c r="C1514" i="1"/>
  <c r="B25" i="9"/>
  <c r="B29" i="9"/>
  <c r="B33" i="9"/>
  <c r="B41" i="9"/>
  <c r="I10" i="9"/>
  <c r="B46" i="9"/>
  <c r="B50" i="9"/>
  <c r="F230" i="4" l="1"/>
  <c r="E316" i="9"/>
  <c r="B316" i="9" s="1"/>
  <c r="G1556" i="1"/>
  <c r="G1681" i="1"/>
  <c r="C1074" i="1"/>
  <c r="H23" i="3"/>
  <c r="D3" i="1"/>
  <c r="E6" i="4"/>
  <c r="F82" i="4"/>
  <c r="C78" i="1"/>
  <c r="E152" i="4"/>
  <c r="F12" i="5"/>
  <c r="C1017" i="1"/>
  <c r="F89" i="6"/>
  <c r="C1485" i="1"/>
  <c r="F430" i="4"/>
  <c r="D639" i="4"/>
  <c r="C424" i="1"/>
  <c r="E308" i="4"/>
  <c r="D316" i="1"/>
  <c r="H1024" i="1"/>
  <c r="G1024" i="1"/>
  <c r="G1514" i="1"/>
  <c r="H1514" i="1"/>
  <c r="H1224" i="1"/>
  <c r="G1224" i="1"/>
  <c r="H34" i="3"/>
  <c r="C1555" i="1"/>
  <c r="E315" i="9"/>
  <c r="B315" i="9" s="1"/>
  <c r="H25" i="3"/>
  <c r="C1255" i="1"/>
  <c r="H1140" i="1"/>
  <c r="G1140" i="1"/>
  <c r="C516" i="1"/>
  <c r="F522" i="4"/>
  <c r="H1050" i="1"/>
  <c r="G1050" i="1"/>
  <c r="H339" i="9"/>
  <c r="E339" i="9" s="1"/>
  <c r="B339" i="9" s="1"/>
  <c r="D1223" i="1"/>
  <c r="C530" i="1"/>
  <c r="F536" i="4"/>
  <c r="D535" i="4"/>
  <c r="G1094" i="1"/>
  <c r="H1094" i="1"/>
  <c r="E430" i="4"/>
  <c r="G1300" i="1"/>
  <c r="H1300" i="1"/>
  <c r="D1555" i="1"/>
  <c r="I34" i="3"/>
  <c r="E5" i="7"/>
  <c r="H17" i="3"/>
  <c r="C2" i="1"/>
  <c r="H1018" i="1"/>
  <c r="G1018" i="1"/>
  <c r="H1076" i="1"/>
  <c r="G1076" i="1"/>
  <c r="D1259" i="1"/>
  <c r="F255" i="5"/>
  <c r="E69" i="5"/>
  <c r="F69" i="5" s="1"/>
  <c r="D1075" i="1"/>
  <c r="F114" i="6"/>
  <c r="C1510" i="1"/>
  <c r="H30" i="3"/>
  <c r="D530" i="1"/>
  <c r="E535" i="4"/>
  <c r="H565" i="1"/>
  <c r="G565" i="1"/>
  <c r="I1564" i="1"/>
  <c r="G1471" i="1"/>
  <c r="H1471" i="1"/>
  <c r="G1490" i="1"/>
  <c r="H1490" i="1"/>
  <c r="H1462" i="1"/>
  <c r="G1462" i="1"/>
  <c r="E180" i="9"/>
  <c r="B180" i="9" s="1"/>
  <c r="E251" i="5"/>
  <c r="F251" i="5" s="1"/>
  <c r="G1190" i="1"/>
  <c r="H1190" i="1"/>
  <c r="G1112" i="1"/>
  <c r="H1112" i="1"/>
  <c r="F491" i="4"/>
  <c r="C485" i="1"/>
  <c r="D7" i="5"/>
  <c r="G1540" i="1"/>
  <c r="H1540" i="1"/>
  <c r="H566" i="1"/>
  <c r="G566" i="1"/>
  <c r="H460" i="1"/>
  <c r="G460" i="1"/>
  <c r="G226" i="1"/>
  <c r="H226" i="1"/>
  <c r="H388" i="1"/>
  <c r="G388" i="1"/>
  <c r="G1075" i="1"/>
  <c r="H1075" i="1"/>
  <c r="F373" i="4"/>
  <c r="C368" i="1"/>
  <c r="C102" i="1"/>
  <c r="F106" i="4"/>
  <c r="H1495" i="1"/>
  <c r="G1495" i="1"/>
  <c r="H1260" i="1"/>
  <c r="G1260" i="1"/>
  <c r="G1583" i="1"/>
  <c r="H1583" i="1"/>
  <c r="F164" i="4"/>
  <c r="C160" i="1"/>
  <c r="F202" i="4"/>
  <c r="C198" i="1"/>
  <c r="H1486" i="1"/>
  <c r="G1486" i="1"/>
  <c r="C1628" i="1"/>
  <c r="D45" i="8"/>
  <c r="G1450" i="1"/>
  <c r="H1450" i="1"/>
  <c r="E179" i="9"/>
  <c r="B179" i="9" s="1"/>
  <c r="H1068" i="1"/>
  <c r="G1068" i="1"/>
  <c r="H1432" i="1"/>
  <c r="G1432" i="1"/>
  <c r="G336" i="9"/>
  <c r="E336" i="9" s="1"/>
  <c r="B336" i="9" s="1"/>
  <c r="C1182" i="1"/>
  <c r="D177" i="5"/>
  <c r="F178" i="5"/>
  <c r="F129" i="6"/>
  <c r="D1525" i="1"/>
  <c r="H1208" i="1"/>
  <c r="G1208" i="1"/>
  <c r="E7" i="5"/>
  <c r="I28" i="3"/>
  <c r="D1431" i="1"/>
  <c r="F49" i="4"/>
  <c r="C45" i="1"/>
  <c r="H322" i="1"/>
  <c r="G322" i="1"/>
  <c r="F221" i="4"/>
  <c r="C217" i="1"/>
  <c r="I1561" i="1"/>
  <c r="I1559" i="1"/>
  <c r="C1571" i="1"/>
  <c r="H35" i="3"/>
  <c r="H31" i="3"/>
  <c r="C1537" i="1"/>
  <c r="F360" i="4"/>
  <c r="C355" i="1"/>
  <c r="H356" i="1"/>
  <c r="G356" i="1"/>
  <c r="C1093" i="1"/>
  <c r="F88" i="5"/>
  <c r="F309" i="4"/>
  <c r="D308" i="4"/>
  <c r="D418" i="4" s="1"/>
  <c r="C304" i="1"/>
  <c r="B24" i="9"/>
  <c r="G150" i="1"/>
  <c r="H150" i="1"/>
  <c r="F43" i="4"/>
  <c r="C39" i="1"/>
  <c r="H1170" i="1"/>
  <c r="G1170" i="1"/>
  <c r="H1526" i="1"/>
  <c r="G1526" i="1"/>
  <c r="E177" i="5"/>
  <c r="H464" i="1"/>
  <c r="G464" i="1"/>
  <c r="G578" i="1"/>
  <c r="H578" i="1"/>
  <c r="H1446" i="1"/>
  <c r="G1446" i="1"/>
  <c r="C316" i="1"/>
  <c r="F321" i="4"/>
  <c r="F134" i="4"/>
  <c r="C130" i="1"/>
  <c r="I1562" i="1"/>
  <c r="H1518" i="1"/>
  <c r="G1518" i="1"/>
  <c r="H1264" i="1"/>
  <c r="G1264" i="1"/>
  <c r="G425" i="1"/>
  <c r="H425" i="1"/>
  <c r="F147" i="5"/>
  <c r="C1152" i="1"/>
  <c r="F35" i="6"/>
  <c r="H28" i="3"/>
  <c r="C1431" i="1"/>
  <c r="H1256" i="1"/>
  <c r="G1256" i="1"/>
  <c r="H526" i="1"/>
  <c r="G526" i="1"/>
  <c r="H486" i="1"/>
  <c r="G486" i="1"/>
  <c r="D5" i="7"/>
  <c r="C1539" i="1"/>
  <c r="G422" i="1"/>
  <c r="H422" i="1"/>
  <c r="H1402" i="1"/>
  <c r="G1402" i="1"/>
  <c r="H1268" i="1"/>
  <c r="G1268" i="1"/>
  <c r="E310" i="9"/>
  <c r="B310" i="9" s="1"/>
  <c r="B207" i="9"/>
  <c r="C1621" i="1"/>
  <c r="I39" i="3"/>
  <c r="E141" i="6"/>
  <c r="G348" i="9" s="1"/>
  <c r="E348" i="9" s="1"/>
  <c r="I27" i="3"/>
  <c r="D1401" i="1"/>
  <c r="H1176" i="1"/>
  <c r="G1176" i="1"/>
  <c r="H624" i="1"/>
  <c r="G624" i="1"/>
  <c r="F647" i="4"/>
  <c r="C641" i="1"/>
  <c r="H1124" i="1"/>
  <c r="G1124" i="1"/>
  <c r="G402" i="1"/>
  <c r="H402" i="1"/>
  <c r="C642" i="1"/>
  <c r="F648" i="4"/>
  <c r="I1542" i="1"/>
  <c r="D152" i="4"/>
  <c r="H1511" i="1"/>
  <c r="G1511" i="1"/>
  <c r="G108" i="1"/>
  <c r="H108" i="1"/>
  <c r="C413" i="1" l="1"/>
  <c r="E347" i="9"/>
  <c r="B348" i="9"/>
  <c r="H1182" i="1"/>
  <c r="G1182" i="1"/>
  <c r="I17" i="3"/>
  <c r="D2" i="1"/>
  <c r="H2" i="1" s="1"/>
  <c r="E422" i="4"/>
  <c r="I40" i="3"/>
  <c r="C1622" i="1"/>
  <c r="H11" i="3" s="1"/>
  <c r="G343" i="9"/>
  <c r="E343" i="9" s="1"/>
  <c r="H368" i="1"/>
  <c r="G368" i="1"/>
  <c r="E640" i="4"/>
  <c r="D634" i="1" s="1"/>
  <c r="D529" i="1"/>
  <c r="G1259" i="1"/>
  <c r="H1259" i="1"/>
  <c r="F6" i="4"/>
  <c r="D424" i="1"/>
  <c r="G424" i="1" s="1"/>
  <c r="E639" i="4"/>
  <c r="D633" i="1" s="1"/>
  <c r="H1485" i="1"/>
  <c r="G1485" i="1"/>
  <c r="G3" i="1"/>
  <c r="H3" i="1"/>
  <c r="H1152" i="1"/>
  <c r="G1152" i="1"/>
  <c r="H39" i="1"/>
  <c r="G39" i="1"/>
  <c r="H1628" i="1"/>
  <c r="G1628" i="1"/>
  <c r="G485" i="1"/>
  <c r="H485" i="1"/>
  <c r="H1223" i="1"/>
  <c r="G1223" i="1"/>
  <c r="I31" i="3"/>
  <c r="D1537" i="1"/>
  <c r="H1537" i="1" s="1"/>
  <c r="H217" i="1"/>
  <c r="G217" i="1"/>
  <c r="G344" i="9"/>
  <c r="E344" i="9" s="1"/>
  <c r="B344" i="9" s="1"/>
  <c r="H1093" i="1"/>
  <c r="G1093" i="1"/>
  <c r="F141" i="6"/>
  <c r="G1525" i="1"/>
  <c r="H1525" i="1"/>
  <c r="G1510" i="1"/>
  <c r="H1510" i="1"/>
  <c r="D1538" i="1"/>
  <c r="I33" i="3"/>
  <c r="D640" i="4"/>
  <c r="F535" i="4"/>
  <c r="C529" i="1"/>
  <c r="G1555" i="1"/>
  <c r="H1555" i="1"/>
  <c r="G346" i="9"/>
  <c r="E346" i="9" s="1"/>
  <c r="C1538" i="1"/>
  <c r="H33" i="3"/>
  <c r="H304" i="1"/>
  <c r="G304" i="1"/>
  <c r="H102" i="1"/>
  <c r="G102" i="1"/>
  <c r="D299" i="4"/>
  <c r="F152" i="4"/>
  <c r="H18" i="3"/>
  <c r="C148" i="1"/>
  <c r="H1621" i="1"/>
  <c r="G1621" i="1"/>
  <c r="H130" i="1"/>
  <c r="G130" i="1"/>
  <c r="H1017" i="1"/>
  <c r="G1017" i="1"/>
  <c r="K1481" i="9"/>
  <c r="I24" i="3"/>
  <c r="D1181" i="1"/>
  <c r="E176" i="5"/>
  <c r="D1180" i="1" s="1"/>
  <c r="H19" i="9"/>
  <c r="E19" i="9" s="1"/>
  <c r="B19" i="9" s="1"/>
  <c r="H45" i="1"/>
  <c r="G45" i="1"/>
  <c r="G198" i="1"/>
  <c r="H198" i="1"/>
  <c r="H516" i="1"/>
  <c r="G516" i="1"/>
  <c r="E417" i="4"/>
  <c r="D412" i="1" s="1"/>
  <c r="D303" i="1"/>
  <c r="E418" i="4"/>
  <c r="D413" i="1" s="1"/>
  <c r="E299" i="4"/>
  <c r="E300" i="4" s="1"/>
  <c r="D296" i="1" s="1"/>
  <c r="I18" i="3"/>
  <c r="D148" i="1"/>
  <c r="H641" i="1"/>
  <c r="G641" i="1"/>
  <c r="F308" i="4"/>
  <c r="D417" i="4"/>
  <c r="C303" i="1"/>
  <c r="D1012" i="1"/>
  <c r="I22" i="3"/>
  <c r="E6" i="5"/>
  <c r="H642" i="1"/>
  <c r="G642" i="1"/>
  <c r="H316" i="1"/>
  <c r="G316" i="1"/>
  <c r="H1571" i="1"/>
  <c r="G1571" i="1"/>
  <c r="I25" i="3"/>
  <c r="D1255" i="1"/>
  <c r="H1255" i="1" s="1"/>
  <c r="H530" i="1"/>
  <c r="G530" i="1"/>
  <c r="H78" i="1"/>
  <c r="G78" i="1"/>
  <c r="H9" i="3"/>
  <c r="G1401" i="1"/>
  <c r="H1401" i="1"/>
  <c r="G1539" i="1"/>
  <c r="H1539" i="1"/>
  <c r="H1431" i="1"/>
  <c r="G1431" i="1"/>
  <c r="H355" i="1"/>
  <c r="G355" i="1"/>
  <c r="F177" i="5"/>
  <c r="H24" i="3"/>
  <c r="D176" i="5"/>
  <c r="C1181" i="1"/>
  <c r="G160" i="1"/>
  <c r="H160" i="1"/>
  <c r="F7" i="5"/>
  <c r="C1012" i="1"/>
  <c r="H22" i="3"/>
  <c r="D6" i="5"/>
  <c r="D1074" i="1"/>
  <c r="G1074" i="1" s="1"/>
  <c r="I23" i="3"/>
  <c r="D422" i="4"/>
  <c r="F639" i="4"/>
  <c r="C633" i="1"/>
  <c r="H1074" i="1" l="1"/>
  <c r="G2" i="1"/>
  <c r="N3" i="9"/>
  <c r="E643" i="4"/>
  <c r="D417" i="1"/>
  <c r="G413" i="1"/>
  <c r="H413" i="1"/>
  <c r="F422" i="4"/>
  <c r="D643" i="4"/>
  <c r="C417" i="1"/>
  <c r="H299" i="9"/>
  <c r="D1011" i="1"/>
  <c r="G1255" i="1"/>
  <c r="G1537" i="1"/>
  <c r="H1181" i="1"/>
  <c r="G1181" i="1"/>
  <c r="H424" i="1"/>
  <c r="F640" i="4"/>
  <c r="C634" i="1"/>
  <c r="C1180" i="1"/>
  <c r="F176" i="5"/>
  <c r="G148" i="1"/>
  <c r="H148" i="1"/>
  <c r="G306" i="9"/>
  <c r="E306" i="9" s="1"/>
  <c r="B306" i="9" s="1"/>
  <c r="G299" i="9"/>
  <c r="F6" i="5"/>
  <c r="C1011" i="1"/>
  <c r="H303" i="1"/>
  <c r="G303" i="1"/>
  <c r="H1538" i="1"/>
  <c r="G1538" i="1"/>
  <c r="E342" i="9"/>
  <c r="I11" i="3" s="1"/>
  <c r="B343" i="9"/>
  <c r="C412" i="1"/>
  <c r="F417" i="4"/>
  <c r="E423" i="4"/>
  <c r="E424" i="4" s="1"/>
  <c r="D419" i="1" s="1"/>
  <c r="D295" i="1"/>
  <c r="E301" i="4"/>
  <c r="D297" i="1" s="1"/>
  <c r="B346" i="9"/>
  <c r="E345" i="9"/>
  <c r="I10" i="3" s="1"/>
  <c r="G1622" i="1"/>
  <c r="H1622" i="1"/>
  <c r="K3" i="9"/>
  <c r="I9" i="3"/>
  <c r="F299" i="4"/>
  <c r="D423" i="4"/>
  <c r="C295" i="1"/>
  <c r="D301" i="4"/>
  <c r="D300" i="4"/>
  <c r="H1012" i="1"/>
  <c r="G1012" i="1"/>
  <c r="G633" i="1"/>
  <c r="H633" i="1"/>
  <c r="H529" i="1"/>
  <c r="G529" i="1"/>
  <c r="F418" i="4"/>
  <c r="H1011" i="1" l="1"/>
  <c r="G1011" i="1"/>
  <c r="H8" i="3"/>
  <c r="H634" i="1"/>
  <c r="G634" i="1"/>
  <c r="F300" i="4"/>
  <c r="C296" i="1"/>
  <c r="H412" i="1"/>
  <c r="G412" i="1"/>
  <c r="H417" i="1"/>
  <c r="G417" i="1"/>
  <c r="D637" i="1"/>
  <c r="H295" i="1"/>
  <c r="G295" i="1"/>
  <c r="F423" i="4"/>
  <c r="D644" i="4"/>
  <c r="D425" i="4"/>
  <c r="C418" i="1"/>
  <c r="G20" i="9"/>
  <c r="E644" i="4"/>
  <c r="E425" i="4"/>
  <c r="D420" i="1" s="1"/>
  <c r="D418" i="1"/>
  <c r="H20" i="9"/>
  <c r="H1180" i="1"/>
  <c r="G1180" i="1"/>
  <c r="F301" i="4"/>
  <c r="C297" i="1"/>
  <c r="E299" i="9"/>
  <c r="D424" i="4"/>
  <c r="F643" i="4"/>
  <c r="D645" i="4"/>
  <c r="C637" i="1"/>
  <c r="E20" i="9" l="1"/>
  <c r="B20" i="9" s="1"/>
  <c r="M3" i="9"/>
  <c r="H296" i="1"/>
  <c r="G296" i="1"/>
  <c r="H297" i="1"/>
  <c r="G297" i="1"/>
  <c r="G418" i="1"/>
  <c r="H418" i="1"/>
  <c r="F425" i="4"/>
  <c r="C420" i="1"/>
  <c r="G637" i="1"/>
  <c r="H637" i="1"/>
  <c r="F644" i="4"/>
  <c r="C638" i="1"/>
  <c r="D646" i="4"/>
  <c r="F424" i="4"/>
  <c r="C419" i="1"/>
  <c r="B299" i="9"/>
  <c r="D638" i="1"/>
  <c r="E646" i="4"/>
  <c r="E645" i="4"/>
  <c r="F645" i="4" s="1"/>
  <c r="D649" i="4"/>
  <c r="C639" i="1"/>
  <c r="H19" i="3" l="1"/>
  <c r="C643" i="1"/>
  <c r="D650" i="4"/>
  <c r="C640" i="1"/>
  <c r="F646" i="4"/>
  <c r="E649" i="4"/>
  <c r="D639" i="1"/>
  <c r="H639" i="1" s="1"/>
  <c r="H638" i="1"/>
  <c r="G638" i="1"/>
  <c r="D640" i="1"/>
  <c r="E650" i="4"/>
  <c r="H420" i="1"/>
  <c r="G420" i="1"/>
  <c r="G419" i="1"/>
  <c r="H419" i="1"/>
  <c r="H334" i="9"/>
  <c r="G334" i="9"/>
  <c r="E334" i="9" s="1"/>
  <c r="G639" i="1" l="1"/>
  <c r="I19" i="3"/>
  <c r="D643" i="1"/>
  <c r="H7" i="3" s="1"/>
  <c r="D644" i="1"/>
  <c r="I20" i="3"/>
  <c r="G297" i="9"/>
  <c r="E297" i="9" s="1"/>
  <c r="B297" i="9" s="1"/>
  <c r="C644" i="1"/>
  <c r="H20" i="3"/>
  <c r="F650" i="4"/>
  <c r="B334" i="9"/>
  <c r="E298" i="9"/>
  <c r="I8" i="3" s="1"/>
  <c r="G640" i="1"/>
  <c r="H640" i="1"/>
  <c r="F649" i="4"/>
  <c r="H643" i="1" l="1"/>
  <c r="G643" i="1"/>
  <c r="J3" i="9"/>
  <c r="H644" i="1"/>
  <c r="G644" i="1"/>
  <c r="G295" i="9" l="1"/>
  <c r="L293" i="9"/>
  <c r="F293" i="9" s="1"/>
  <c r="H18" i="9"/>
  <c r="G18" i="9"/>
  <c r="H295" i="9"/>
  <c r="K12" i="9"/>
  <c r="K8" i="9"/>
  <c r="J10" i="9"/>
  <c r="J5" i="9"/>
  <c r="J17" i="9"/>
  <c r="J6" i="9"/>
  <c r="H15" i="9"/>
  <c r="K9" i="9"/>
  <c r="J12" i="9"/>
  <c r="I8" i="9"/>
  <c r="L16" i="9"/>
  <c r="K5" i="9"/>
  <c r="H16" i="9"/>
  <c r="M15" i="9"/>
  <c r="J11" i="9"/>
  <c r="M16" i="9"/>
  <c r="I7" i="9"/>
  <c r="G15" i="9"/>
  <c r="K7" i="9"/>
  <c r="I6" i="9"/>
  <c r="H17" i="9"/>
  <c r="L15" i="9"/>
  <c r="I11" i="9"/>
  <c r="I13" i="9"/>
  <c r="H21" i="9"/>
  <c r="I9" i="9"/>
  <c r="J9" i="9"/>
  <c r="G21" i="9"/>
  <c r="G22" i="9"/>
  <c r="J13" i="9"/>
  <c r="K10" i="9"/>
  <c r="I5" i="9"/>
  <c r="H22" i="9"/>
  <c r="J8" i="9"/>
  <c r="K11" i="9"/>
  <c r="J7" i="9"/>
  <c r="I17" i="9"/>
  <c r="K13" i="9"/>
  <c r="I12" i="9"/>
  <c r="G17" i="9"/>
  <c r="G16" i="9"/>
  <c r="K6" i="9"/>
  <c r="F15" i="9" l="1"/>
  <c r="E17" i="9"/>
  <c r="B17" i="9" s="1"/>
  <c r="E21" i="9"/>
  <c r="B21" i="9" s="1"/>
  <c r="F16" i="9"/>
  <c r="E15" i="9"/>
  <c r="E16" i="9"/>
  <c r="E18" i="9"/>
  <c r="B18" i="9" s="1"/>
  <c r="E13" i="9"/>
  <c r="B13" i="9" s="1"/>
  <c r="E10" i="9"/>
  <c r="B10" i="9" s="1"/>
  <c r="E12" i="9"/>
  <c r="B12" i="9" s="1"/>
  <c r="E5" i="9"/>
  <c r="B5" i="9" s="1"/>
  <c r="E9" i="9"/>
  <c r="B9" i="9" s="1"/>
  <c r="E8" i="9"/>
  <c r="B8" i="9" s="1"/>
  <c r="E7" i="9"/>
  <c r="B7" i="9" s="1"/>
  <c r="E11" i="9"/>
  <c r="B11" i="9" s="1"/>
  <c r="E22" i="9"/>
  <c r="B22" i="9" s="1"/>
  <c r="B293" i="9"/>
  <c r="F23" i="9"/>
  <c r="E6" i="9"/>
  <c r="B6" i="9" s="1"/>
  <c r="E295" i="9"/>
  <c r="B15" i="9" l="1"/>
  <c r="F14" i="9"/>
  <c r="F3" i="9" s="1"/>
  <c r="B16" i="9"/>
  <c r="B295" i="9"/>
  <c r="E23" i="9"/>
  <c r="I7" i="3" s="1"/>
  <c r="E4" i="9"/>
  <c r="E14" i="9"/>
  <c r="I13" i="3" s="1"/>
  <c r="E3" i="9" l="1"/>
</calcChain>
</file>

<file path=xl/sharedStrings.xml><?xml version="1.0" encoding="utf-8"?>
<sst xmlns="http://schemas.openxmlformats.org/spreadsheetml/2006/main" count="4733" uniqueCount="3656">
  <si>
    <t>Obveznik:</t>
  </si>
  <si>
    <t>47096 - MINISTARSTVO RADA, MIROVINSKOGA SUSTAVA, OBITELJI I SOCIJALNE POLITIKE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</si>
  <si>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</si>
  <si>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</si>
  <si>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</si>
  <si>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</si>
  <si>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</si>
  <si>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</si>
  <si>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</si>
  <si>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</si>
  <si>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</si>
  <si>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</si>
  <si>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</si>
  <si>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</si>
  <si>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</si>
  <si>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</si>
  <si>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</si>
  <si>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</si>
  <si>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</si>
  <si>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</si>
  <si>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</si>
  <si>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</si>
  <si>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</si>
  <si>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</si>
  <si>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</si>
  <si>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</si>
  <si>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</si>
  <si>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</si>
  <si>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</si>
  <si>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</si>
  <si>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</si>
  <si>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</si>
  <si>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</si>
  <si>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</si>
  <si>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</si>
  <si>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</si>
  <si>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</si>
  <si>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</si>
  <si>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</si>
  <si>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</si>
  <si>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</si>
  <si>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</si>
  <si>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</si>
  <si>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</si>
  <si>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</si>
  <si>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</si>
  <si>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</si>
  <si>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</si>
  <si>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</si>
  <si>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</si>
  <si>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</si>
  <si>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</si>
  <si>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</si>
  <si>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</si>
  <si>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</si>
  <si>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</si>
  <si>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</si>
  <si>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</si>
  <si>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</si>
  <si>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</si>
  <si>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</si>
  <si>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</si>
  <si>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</si>
  <si>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</si>
  <si>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</si>
  <si>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</si>
  <si>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</si>
  <si>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</si>
  <si>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</si>
  <si>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</si>
  <si>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</si>
  <si>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</si>
  <si>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</si>
  <si>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</si>
  <si>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</si>
  <si>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</si>
  <si>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</si>
  <si>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</si>
  <si>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</si>
  <si>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</si>
  <si>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</si>
  <si>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</si>
  <si>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</si>
  <si>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</si>
  <si>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</si>
  <si>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</si>
  <si>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</si>
  <si>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</si>
  <si>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</si>
  <si>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</si>
  <si>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</si>
  <si>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</si>
  <si>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</si>
  <si>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</si>
  <si>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</si>
  <si>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</si>
  <si>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</si>
  <si>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</si>
  <si>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</si>
  <si>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</si>
  <si>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</si>
  <si>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</si>
  <si>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</si>
  <si>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</si>
  <si>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</si>
  <si>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</si>
  <si>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</si>
  <si>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</si>
  <si>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</si>
  <si>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</si>
  <si>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</si>
  <si>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</si>
  <si>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</si>
  <si>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</si>
  <si>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</si>
  <si>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</si>
  <si>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</si>
  <si>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</si>
  <si>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</si>
  <si>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</si>
  <si>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</si>
  <si>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</si>
  <si>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</si>
  <si>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</si>
  <si>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</si>
  <si>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</si>
  <si>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</si>
  <si>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</si>
  <si>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</si>
  <si>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</si>
  <si>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</si>
  <si>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</si>
  <si>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</si>
  <si>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</si>
  <si>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</si>
  <si>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</si>
  <si>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</si>
  <si>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</si>
  <si>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</si>
  <si>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</si>
  <si>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</si>
  <si>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</si>
  <si>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</si>
  <si>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</si>
  <si>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</si>
  <si>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</si>
  <si>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</si>
  <si>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</si>
  <si>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</si>
  <si>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</si>
  <si>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</si>
  <si>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</si>
  <si>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</si>
  <si>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</si>
  <si>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</si>
  <si>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</si>
  <si>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</si>
  <si>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</si>
  <si>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</si>
  <si>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</si>
  <si>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</si>
  <si>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</si>
  <si>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</si>
  <si>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</si>
  <si>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</si>
  <si>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</si>
  <si>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</si>
  <si>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</si>
  <si>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</si>
  <si>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</si>
  <si>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</si>
  <si>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</si>
  <si>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</si>
  <si>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</si>
  <si>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</si>
  <si>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</si>
  <si>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</si>
  <si>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</si>
  <si>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</si>
  <si>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</si>
  <si>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</si>
  <si>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</si>
  <si>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</si>
  <si>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</si>
  <si>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</si>
  <si>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</si>
  <si>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</si>
  <si>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</si>
  <si>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</si>
  <si>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</si>
  <si>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</si>
  <si>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</si>
  <si>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</si>
  <si>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</si>
  <si>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</si>
  <si>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</si>
  <si>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</si>
  <si>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</si>
  <si>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</si>
  <si>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</si>
  <si>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</si>
  <si>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</si>
  <si>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</si>
  <si>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</si>
  <si>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</si>
  <si>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</si>
  <si>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</si>
  <si>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</si>
  <si>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</si>
  <si>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</si>
  <si>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</si>
  <si>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</si>
  <si>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</si>
  <si>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</si>
  <si>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</si>
  <si>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</si>
  <si>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</si>
  <si>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</si>
  <si>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</si>
  <si>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</si>
  <si>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</si>
  <si>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</si>
  <si>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</si>
  <si>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</si>
  <si>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</si>
  <si>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</si>
  <si>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</si>
  <si>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</si>
  <si>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</si>
  <si>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</si>
  <si>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</si>
  <si>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</si>
  <si>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</si>
  <si>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</si>
  <si>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</si>
  <si>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</si>
  <si>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</si>
  <si>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</si>
  <si>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</si>
  <si>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</si>
  <si>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</si>
  <si>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</si>
  <si>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</si>
  <si>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</si>
  <si>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</si>
  <si>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</si>
  <si>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</si>
  <si>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</si>
  <si>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</si>
  <si>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</si>
  <si>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</si>
  <si>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</si>
  <si>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</si>
  <si>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</si>
  <si>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</si>
  <si>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</si>
  <si>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</si>
  <si>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</si>
  <si>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</si>
  <si>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</si>
  <si>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</si>
  <si>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</si>
  <si>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</si>
  <si>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</si>
  <si>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</si>
  <si>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</si>
  <si>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</si>
  <si>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</si>
  <si>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</si>
  <si>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</si>
  <si>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</si>
  <si>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</si>
  <si>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</si>
  <si>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</si>
  <si>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</si>
  <si>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</si>
  <si>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</si>
  <si>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</si>
  <si>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</si>
  <si>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</si>
  <si>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</si>
  <si>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</si>
  <si>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</si>
  <si>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</si>
  <si>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</si>
  <si>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</si>
  <si>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</si>
  <si>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</si>
  <si>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</si>
  <si>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</si>
  <si>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</si>
  <si>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</si>
  <si>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</si>
  <si>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</si>
  <si>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</si>
  <si>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</si>
  <si>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</si>
  <si>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</si>
  <si>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</si>
  <si>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</si>
  <si>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</si>
  <si>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</si>
  <si>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</si>
  <si>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</si>
  <si>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</si>
  <si>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</si>
  <si>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</si>
  <si>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</si>
  <si>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</si>
  <si>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</si>
  <si>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</si>
  <si>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</si>
  <si>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</si>
  <si>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</si>
  <si>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</si>
  <si>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</si>
  <si>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</si>
  <si>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</si>
  <si>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</si>
  <si>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</si>
  <si>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</si>
  <si>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</si>
  <si>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</si>
  <si>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</si>
  <si>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</si>
  <si>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</si>
  <si>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</si>
  <si>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</si>
  <si>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</si>
  <si>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</si>
  <si>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</si>
  <si>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</si>
  <si>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</si>
  <si>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</si>
  <si>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</si>
  <si>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</si>
  <si>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</si>
  <si>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</si>
  <si>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</si>
  <si>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</si>
  <si>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</si>
  <si>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</si>
  <si>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</si>
  <si>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</si>
  <si>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</si>
  <si>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</si>
  <si>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</si>
  <si>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</si>
  <si>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</si>
  <si>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</si>
  <si>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</si>
  <si>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</si>
  <si>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</si>
  <si>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</si>
  <si>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</si>
  <si>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</si>
  <si>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</si>
  <si>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</si>
  <si>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</si>
  <si>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</si>
  <si>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</si>
  <si>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</si>
  <si>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</si>
  <si>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</si>
  <si>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</si>
  <si>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</si>
  <si>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</si>
  <si>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</si>
  <si>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</si>
  <si>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</si>
  <si>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</si>
  <si>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</si>
  <si>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</si>
  <si>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</si>
  <si>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</si>
  <si>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</si>
  <si>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</si>
  <si>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</si>
  <si>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</si>
  <si>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</si>
  <si>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</si>
  <si>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</si>
  <si>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</si>
  <si>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</si>
  <si>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</si>
  <si>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</si>
  <si>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</si>
  <si>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</si>
  <si>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</si>
  <si>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</si>
  <si>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</si>
  <si>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</si>
  <si>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</si>
  <si>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</si>
  <si>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</si>
  <si>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</si>
  <si>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</si>
  <si>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</si>
  <si>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</si>
  <si>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</si>
  <si>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</si>
  <si>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</si>
  <si>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</si>
  <si>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</si>
  <si>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</si>
  <si>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</si>
  <si>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</si>
  <si>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</si>
  <si>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</si>
  <si>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</si>
  <si>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</si>
  <si>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</si>
  <si>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</si>
  <si>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</si>
  <si>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</si>
  <si>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</si>
  <si>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</si>
  <si>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</si>
  <si>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</si>
  <si>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</si>
  <si>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</si>
  <si>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</si>
  <si>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</si>
  <si>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</si>
  <si>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</si>
  <si>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</si>
  <si>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</si>
  <si>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</si>
  <si>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</si>
  <si>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</si>
  <si>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</si>
  <si>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</si>
  <si>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</si>
  <si>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</si>
  <si>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</si>
  <si>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</si>
  <si>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</si>
  <si>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</si>
  <si>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</si>
  <si>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</si>
  <si>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</si>
  <si>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</si>
  <si>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</si>
  <si>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</si>
  <si>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</si>
  <si>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</si>
  <si>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</si>
  <si>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</si>
  <si>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</si>
  <si>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</si>
  <si>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</si>
  <si>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</si>
  <si>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</si>
  <si>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</si>
  <si>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</si>
  <si>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</si>
  <si>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</si>
  <si>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</si>
  <si>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</si>
  <si>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</si>
  <si>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</si>
  <si>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</si>
  <si>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</si>
  <si>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</si>
  <si>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</si>
  <si>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</si>
  <si>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</si>
  <si>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</si>
  <si>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</si>
  <si>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</si>
  <si>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</si>
  <si>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</si>
  <si>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</si>
  <si>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</si>
  <si>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</si>
  <si>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</si>
  <si>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</si>
  <si>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</si>
  <si>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</si>
  <si>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</si>
  <si>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</si>
  <si>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</si>
  <si>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</si>
  <si>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</si>
  <si>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</si>
  <si>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</si>
  <si>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</si>
  <si>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</si>
  <si>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</si>
  <si>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</si>
  <si>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</si>
  <si>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</si>
  <si>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</si>
  <si>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</si>
  <si>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</si>
  <si>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</si>
  <si>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</si>
  <si>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</si>
  <si>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</si>
  <si>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</si>
  <si>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</si>
  <si>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</si>
  <si>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</si>
  <si>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</si>
  <si>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</si>
  <si>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</si>
  <si>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</si>
  <si>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</si>
  <si>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</si>
  <si>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</si>
  <si>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</si>
  <si>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</si>
  <si>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</si>
  <si>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</si>
  <si>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</si>
  <si>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</si>
  <si>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</si>
  <si>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</si>
  <si>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</si>
  <si>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</si>
  <si>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</si>
  <si>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</si>
  <si>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</si>
  <si>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</si>
  <si>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</si>
  <si>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</si>
  <si>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</si>
  <si>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</si>
  <si>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</si>
  <si>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</si>
  <si>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</si>
  <si>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</si>
  <si>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</si>
  <si>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</si>
  <si>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</si>
  <si>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</si>
  <si>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</si>
  <si>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</si>
  <si>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</si>
  <si>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</si>
  <si>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</si>
  <si>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</si>
  <si>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</si>
  <si>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</si>
  <si>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</si>
  <si>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</si>
  <si>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</si>
  <si>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</si>
  <si>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</si>
  <si>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</si>
  <si>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</si>
  <si>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</si>
  <si>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</si>
  <si>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</si>
  <si>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</si>
  <si>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</si>
  <si>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</si>
  <si>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</si>
  <si>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</si>
  <si>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</si>
  <si>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</si>
  <si>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</si>
  <si>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</si>
  <si>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</si>
  <si>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</si>
  <si>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</si>
  <si>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</si>
  <si>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</si>
  <si>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</si>
  <si>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</si>
  <si>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</si>
  <si>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</si>
  <si>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</si>
  <si>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</si>
  <si>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</si>
  <si>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</si>
  <si>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</si>
  <si>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</si>
  <si>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</si>
  <si>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</si>
  <si>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</si>
  <si>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</si>
  <si>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</si>
  <si>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</si>
  <si>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</si>
  <si>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</si>
  <si>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</si>
  <si>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</si>
  <si>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</si>
  <si>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</si>
  <si>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</si>
  <si>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</si>
  <si>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</si>
  <si>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</si>
  <si>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</si>
  <si>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</si>
  <si>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</si>
  <si>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</si>
  <si>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</si>
  <si>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</si>
  <si>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</si>
  <si>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</si>
  <si>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</si>
  <si>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</si>
  <si>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</si>
  <si>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</si>
  <si>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</si>
  <si>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</si>
  <si>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</si>
  <si>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</si>
  <si>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</si>
  <si>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</si>
  <si>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</si>
  <si>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</si>
  <si>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</si>
  <si>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</si>
  <si>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</si>
  <si>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</si>
  <si>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</si>
  <si>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</si>
  <si>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</si>
  <si>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</si>
  <si>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</si>
  <si>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</si>
  <si>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</si>
  <si>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</si>
  <si>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</si>
  <si>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</si>
  <si>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</si>
  <si>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</si>
  <si>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</si>
  <si>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</si>
  <si>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</si>
  <si>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</si>
  <si>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</si>
  <si>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</si>
  <si>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</si>
  <si>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</si>
  <si>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</si>
  <si>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</si>
  <si>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</si>
  <si>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</si>
  <si>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</si>
  <si>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</si>
  <si>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</si>
  <si>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</si>
  <si>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</si>
  <si>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</si>
  <si>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</si>
  <si>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</si>
  <si>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</si>
  <si>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</si>
  <si>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</si>
  <si>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</si>
  <si>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</si>
  <si>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</si>
  <si>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</si>
  <si>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</si>
  <si>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</si>
  <si>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</si>
  <si>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</si>
  <si>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</si>
  <si>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</si>
  <si>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</si>
  <si>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</si>
  <si>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</si>
  <si>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</si>
  <si>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</si>
  <si>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</si>
  <si>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</si>
  <si>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</si>
  <si>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</si>
  <si>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</si>
  <si>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</si>
  <si>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</si>
  <si>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</si>
  <si>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</si>
  <si>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</si>
  <si>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</si>
  <si>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</si>
  <si>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</si>
  <si>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</si>
  <si>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</si>
  <si>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</si>
  <si>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</si>
  <si>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</si>
  <si>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</si>
  <si>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</si>
  <si>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</si>
  <si>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</si>
  <si>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</si>
  <si>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</si>
  <si>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</si>
  <si>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</si>
  <si>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</si>
  <si>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</si>
  <si>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</si>
  <si>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</si>
  <si>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</si>
  <si>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</si>
  <si>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</si>
  <si>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</si>
  <si>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</si>
  <si>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</si>
  <si>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</si>
  <si>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</si>
  <si>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</si>
  <si>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</si>
  <si>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</si>
  <si>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</si>
  <si>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</si>
  <si>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</si>
  <si>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</si>
  <si>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</si>
  <si>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</si>
  <si>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</si>
  <si>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</si>
  <si>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</si>
  <si>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</si>
  <si>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</si>
  <si>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</si>
  <si>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</si>
  <si>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</si>
  <si>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</si>
  <si>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</si>
  <si>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</si>
  <si>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</si>
  <si>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</si>
  <si>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</si>
  <si>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</si>
  <si>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</si>
  <si>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</si>
  <si>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</si>
  <si>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</si>
  <si>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</si>
  <si>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</si>
  <si>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</si>
  <si>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</si>
  <si>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</si>
  <si>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</si>
  <si>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</si>
  <si>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</si>
  <si>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</si>
  <si>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</si>
  <si>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</si>
  <si>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</si>
  <si>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</si>
  <si>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</si>
  <si>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</si>
  <si>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</si>
  <si>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</si>
  <si>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</si>
  <si>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</si>
  <si>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</si>
  <si>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</si>
  <si>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</si>
  <si>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</si>
  <si>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</si>
  <si>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</si>
  <si>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</si>
  <si>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</si>
  <si>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</si>
  <si>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</si>
  <si>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</si>
  <si>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</si>
  <si>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</si>
  <si>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</si>
  <si>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</si>
  <si>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</si>
  <si>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</si>
  <si>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</si>
  <si>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</si>
  <si>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</si>
  <si>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</si>
  <si>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</si>
  <si>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</si>
  <si>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</si>
  <si>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</si>
  <si>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</si>
  <si>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</si>
  <si>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</si>
  <si>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</si>
  <si>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</si>
  <si>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</si>
  <si>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</si>
  <si>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</si>
  <si>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</si>
  <si>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</si>
  <si>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</si>
  <si>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</si>
  <si>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</si>
  <si>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</si>
  <si>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</si>
  <si>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</si>
  <si>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</si>
  <si>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</si>
  <si>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</si>
  <si>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</si>
  <si>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</si>
  <si>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</si>
  <si>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</si>
  <si>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</si>
  <si>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</si>
  <si>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</si>
  <si>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</si>
  <si>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</si>
  <si>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</si>
  <si>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</si>
  <si>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</si>
  <si>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</si>
  <si>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</si>
  <si>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</si>
  <si>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</si>
  <si>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</si>
  <si>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</si>
  <si>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</si>
  <si>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</si>
  <si>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</si>
  <si>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</si>
  <si>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</si>
  <si>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</si>
  <si>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</si>
  <si>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</si>
  <si>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</si>
  <si>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</si>
  <si>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</si>
  <si>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</si>
  <si>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</si>
  <si>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</si>
  <si>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</si>
  <si>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</si>
  <si>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</si>
  <si>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</si>
  <si>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</si>
  <si>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</si>
  <si>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</si>
  <si>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</si>
  <si>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</si>
  <si>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</si>
  <si>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</si>
  <si>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</si>
  <si>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</si>
  <si>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</si>
  <si>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</si>
  <si>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</si>
  <si>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</si>
  <si>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</si>
  <si>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</si>
  <si>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</si>
  <si>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</si>
  <si>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</si>
  <si>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</si>
  <si>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</si>
  <si>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</si>
  <si>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</si>
  <si>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</si>
  <si>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</si>
  <si>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</si>
  <si>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</si>
  <si>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</si>
  <si>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</si>
  <si>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</si>
  <si>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</si>
  <si>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</si>
  <si>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</si>
  <si>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</si>
  <si>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</si>
  <si>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</si>
  <si>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</si>
  <si>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</si>
  <si>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</si>
  <si>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</si>
  <si>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</si>
  <si>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</si>
  <si>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</si>
  <si>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</si>
  <si>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</si>
  <si>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</si>
  <si>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</si>
  <si>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</si>
  <si>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</si>
  <si>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</si>
  <si>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</si>
  <si>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</si>
  <si>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</si>
  <si>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</si>
  <si>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</si>
  <si>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</si>
  <si>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</si>
  <si>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</si>
  <si>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</si>
  <si>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</si>
  <si>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</si>
  <si>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</si>
  <si>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</si>
  <si>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</si>
  <si>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</si>
  <si>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</si>
  <si>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</si>
  <si>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</si>
  <si>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</si>
  <si>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</si>
  <si>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</si>
  <si>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</si>
  <si>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</si>
  <si>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</si>
  <si>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</si>
  <si>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</si>
  <si>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</si>
  <si>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</si>
  <si>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</si>
  <si>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</si>
  <si>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</si>
  <si>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</si>
  <si>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</si>
  <si>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</si>
  <si>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</si>
  <si>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</si>
  <si>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</si>
  <si>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</si>
  <si>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</si>
  <si>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</si>
  <si>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</si>
  <si>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</si>
  <si>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</si>
  <si>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</si>
  <si>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</si>
  <si>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</si>
  <si>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</si>
  <si>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</si>
  <si>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</si>
  <si>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</si>
  <si>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</si>
  <si>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</si>
  <si>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</si>
  <si>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</si>
  <si>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</si>
  <si>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</si>
  <si>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</si>
  <si>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</si>
  <si>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</si>
  <si>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</si>
  <si>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</si>
  <si>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</si>
  <si>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</si>
  <si>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</si>
  <si>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</si>
  <si>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</si>
  <si>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</si>
  <si>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</si>
  <si>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</si>
  <si>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</si>
  <si>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</si>
  <si>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</si>
  <si>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</si>
  <si>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</si>
  <si>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</si>
  <si>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</si>
  <si>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</si>
  <si>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</si>
  <si>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</si>
  <si>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</si>
  <si>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</si>
  <si>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</si>
  <si>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</si>
  <si>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</si>
  <si>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</si>
  <si>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</si>
  <si>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</si>
  <si>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</si>
  <si>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</si>
  <si>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</si>
  <si>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</si>
  <si>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</si>
  <si>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</si>
  <si>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</si>
  <si>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</si>
  <si>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</si>
  <si>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</si>
  <si>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</si>
  <si>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</si>
  <si>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</si>
  <si>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</si>
  <si>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</si>
  <si>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</si>
  <si>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</si>
  <si>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</si>
  <si>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</si>
  <si>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</si>
  <si>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</si>
  <si>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</si>
  <si>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</si>
  <si>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</si>
  <si>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</si>
  <si>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</si>
  <si>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</si>
  <si>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</si>
  <si>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</si>
  <si>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</si>
  <si>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</si>
  <si>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</si>
  <si>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</si>
  <si>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</si>
  <si>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</si>
  <si>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</si>
  <si>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</si>
  <si>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</si>
  <si>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</si>
  <si>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</si>
  <si>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</si>
  <si>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</si>
  <si>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</si>
  <si>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</si>
  <si>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</si>
  <si>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</si>
  <si>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</si>
  <si>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</si>
  <si>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</si>
  <si>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</si>
  <si>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</si>
  <si>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</si>
  <si>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</si>
  <si>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</si>
  <si>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</si>
  <si>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</si>
  <si>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</si>
  <si>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</si>
  <si>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</si>
  <si>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</si>
  <si>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</si>
  <si>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</si>
  <si>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</si>
  <si>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</si>
  <si>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</si>
  <si>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</si>
  <si>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</si>
  <si>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</si>
  <si>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</si>
  <si>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</si>
  <si>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</si>
  <si>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</si>
  <si>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</si>
  <si>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</si>
  <si>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</si>
  <si>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</si>
  <si>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</si>
  <si>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</si>
  <si>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</si>
  <si>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</si>
  <si>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</si>
  <si>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</si>
  <si>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</si>
  <si>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</si>
  <si>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</si>
  <si>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</si>
  <si>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</si>
  <si>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</si>
  <si>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</si>
  <si>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</si>
  <si>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</si>
  <si>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</si>
  <si>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</si>
  <si>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</si>
  <si>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</si>
  <si>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</si>
  <si>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</si>
  <si>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</si>
  <si>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</si>
  <si>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</si>
  <si>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</si>
  <si>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</si>
  <si>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</si>
  <si>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</si>
  <si>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</si>
  <si>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</si>
  <si>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</si>
  <si>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</si>
  <si>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</si>
  <si>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</si>
  <si>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</si>
  <si>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</si>
  <si>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</si>
  <si>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</si>
  <si>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</si>
  <si>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</si>
  <si>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</si>
  <si>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</si>
  <si>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</si>
  <si>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</si>
  <si>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</si>
  <si>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</si>
  <si>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</si>
  <si>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</si>
  <si>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</si>
  <si>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</si>
  <si>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</si>
  <si>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</si>
  <si>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</si>
  <si>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</si>
  <si>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</si>
  <si>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</si>
  <si>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</si>
  <si>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</si>
  <si>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</si>
  <si>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</si>
  <si>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</si>
  <si>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</si>
  <si>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</si>
  <si>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</si>
  <si>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</si>
  <si>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</si>
  <si>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</si>
  <si>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</si>
  <si>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</si>
  <si>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</si>
  <si>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</si>
  <si>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</si>
  <si>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</si>
  <si>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</si>
  <si>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</si>
  <si>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</si>
  <si>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</si>
  <si>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</si>
  <si>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</si>
  <si>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</si>
  <si>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</si>
  <si>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</si>
  <si>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</si>
  <si>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</si>
  <si>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</si>
  <si>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</si>
  <si>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</si>
  <si>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</si>
  <si>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</si>
  <si>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</si>
  <si>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</si>
  <si>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</si>
  <si>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</si>
  <si>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</si>
  <si>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</si>
  <si>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</si>
  <si>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</si>
  <si>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</si>
  <si>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</si>
  <si>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</si>
  <si>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</si>
  <si>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</si>
  <si>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</si>
  <si>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</si>
  <si>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</si>
  <si>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</si>
  <si>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</si>
  <si>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</si>
  <si>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</si>
  <si>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</si>
  <si>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</si>
  <si>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</si>
  <si>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</si>
  <si>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</si>
  <si>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</si>
  <si>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</si>
  <si>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</si>
  <si>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</si>
  <si>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</si>
  <si>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</si>
  <si>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</si>
  <si>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</si>
  <si>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</si>
  <si>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</si>
  <si>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</si>
  <si>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</si>
  <si>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</si>
  <si>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</si>
  <si>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</si>
  <si>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</si>
  <si>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</si>
  <si>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</si>
  <si>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</si>
  <si>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</si>
  <si>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</si>
  <si>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</si>
  <si>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</si>
  <si>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</si>
  <si>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</si>
  <si>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</si>
  <si>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</si>
  <si>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</si>
  <si>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</si>
  <si>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</si>
  <si>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</si>
  <si>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</si>
  <si>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</si>
  <si>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</si>
  <si>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</si>
  <si>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</si>
  <si>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</si>
  <si>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</si>
  <si>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</si>
  <si>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</si>
  <si>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</si>
  <si>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</si>
  <si>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</si>
  <si>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</si>
  <si>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</si>
  <si>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</si>
  <si>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</si>
  <si>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</si>
  <si>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</si>
  <si>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</si>
  <si>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</si>
  <si>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</si>
  <si>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</si>
  <si>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</si>
  <si>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</si>
  <si>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</si>
  <si>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</si>
  <si>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</si>
  <si>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</si>
  <si>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</si>
  <si>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</si>
  <si>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</si>
  <si>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</si>
  <si>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</si>
  <si>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</si>
  <si>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</si>
  <si>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</si>
  <si>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</si>
  <si>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</si>
  <si>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</si>
  <si>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</si>
  <si>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</si>
  <si>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</si>
  <si>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</si>
  <si>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</si>
  <si>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</si>
  <si>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</si>
  <si>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</si>
  <si>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</si>
  <si>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</si>
  <si>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</si>
  <si>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</si>
  <si>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</si>
  <si>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</si>
  <si>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</si>
  <si>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</si>
  <si>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</si>
  <si>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</si>
  <si>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</si>
  <si>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</si>
  <si>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</si>
  <si>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</si>
  <si>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</si>
  <si>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</si>
  <si>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</si>
  <si>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</si>
  <si>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</si>
  <si>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</si>
  <si>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</si>
  <si>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</si>
  <si>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</si>
  <si>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</si>
  <si>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</si>
  <si>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</si>
  <si>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</si>
  <si>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</si>
  <si>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</si>
  <si>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</si>
  <si>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</si>
  <si>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</si>
  <si>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</si>
  <si>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</si>
  <si>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</si>
  <si>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</si>
  <si>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</si>
  <si>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</si>
  <si>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</si>
  <si>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</si>
  <si>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</si>
  <si>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</si>
  <si>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</si>
  <si>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</si>
  <si>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</si>
  <si>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</si>
  <si>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</si>
  <si>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</si>
  <si>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</si>
  <si>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</si>
  <si>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</si>
  <si>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</si>
  <si>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</si>
  <si>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</si>
  <si>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</si>
  <si>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</si>
  <si>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</si>
  <si>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</si>
  <si>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</si>
  <si>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</si>
  <si>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</si>
  <si>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</si>
  <si>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</si>
  <si>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</si>
  <si>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</si>
  <si>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</si>
  <si>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</si>
  <si>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</si>
  <si>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</si>
  <si>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</si>
  <si>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</si>
  <si>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</si>
  <si>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</si>
  <si>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</si>
  <si>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</si>
  <si>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</si>
  <si>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</si>
  <si>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</si>
  <si>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</si>
  <si>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</si>
  <si>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</si>
  <si>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</si>
  <si>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</si>
  <si>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</si>
  <si>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</si>
  <si>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</si>
  <si>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</si>
  <si>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</si>
  <si>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</si>
  <si>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</si>
  <si>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</si>
  <si>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</si>
  <si>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</si>
  <si>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</si>
  <si>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</si>
  <si>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</si>
  <si>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</si>
  <si>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</si>
  <si>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</si>
  <si>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</si>
  <si>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</si>
  <si>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</si>
  <si>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</si>
  <si>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</si>
  <si>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</si>
  <si>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</si>
  <si>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</si>
  <si>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</si>
  <si>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</si>
  <si>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</si>
  <si>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</si>
  <si>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</si>
  <si>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</si>
  <si>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</si>
  <si>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</si>
  <si>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</si>
  <si>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</si>
  <si>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</si>
  <si>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</si>
  <si>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</si>
  <si>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</si>
  <si>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</si>
  <si>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</si>
  <si>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</si>
  <si>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</si>
  <si>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</si>
  <si>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</si>
  <si>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</si>
  <si>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</si>
  <si>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</si>
  <si>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</si>
  <si>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</si>
  <si>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</si>
  <si>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</si>
  <si>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</si>
  <si>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</si>
  <si>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</si>
  <si>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</si>
  <si>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</si>
  <si>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</si>
  <si>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</si>
  <si>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</si>
  <si>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</si>
  <si>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</si>
  <si>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</si>
  <si>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</si>
  <si>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</si>
  <si>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</si>
  <si>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</si>
  <si>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</si>
  <si>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</si>
  <si>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</si>
  <si>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</si>
  <si>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</si>
  <si>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</si>
  <si>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</si>
  <si>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</si>
  <si>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</si>
  <si>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</si>
  <si>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</si>
  <si>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</si>
  <si>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</si>
  <si>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</si>
  <si>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</si>
  <si>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</si>
  <si>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</si>
  <si>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</si>
  <si>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</si>
  <si>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</si>
  <si>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</si>
  <si>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</si>
  <si>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</si>
  <si>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</si>
  <si>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</si>
  <si>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</si>
  <si>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</si>
  <si>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</si>
  <si>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</si>
  <si>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</si>
  <si>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</si>
  <si>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</si>
  <si>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</si>
  <si>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</si>
  <si>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</si>
  <si>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</si>
  <si>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</si>
  <si>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</si>
  <si>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</si>
  <si>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</si>
  <si>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</si>
  <si>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</si>
  <si>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</si>
  <si>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</si>
  <si>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</si>
  <si>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</si>
  <si>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</si>
  <si>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</si>
  <si>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</si>
  <si>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</si>
  <si>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</si>
  <si>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</si>
  <si>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</si>
  <si>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</si>
  <si>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</si>
  <si>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</si>
  <si>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</si>
  <si>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</si>
  <si>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</si>
  <si>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</si>
  <si>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</si>
  <si>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</si>
  <si>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</si>
  <si>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</si>
  <si>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</si>
  <si>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</si>
  <si>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</si>
  <si>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</si>
  <si>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</si>
  <si>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</si>
  <si>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</si>
  <si>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</si>
  <si>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</si>
  <si>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</si>
  <si>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</si>
  <si>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</si>
  <si>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</si>
  <si>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</si>
  <si>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</si>
  <si>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</si>
  <si>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</si>
  <si>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</si>
  <si>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</si>
  <si>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</si>
  <si>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</si>
  <si>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</si>
  <si>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</si>
  <si>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</si>
  <si>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</si>
  <si>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</si>
  <si>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</si>
  <si>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</si>
  <si>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</si>
  <si>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</si>
  <si>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</si>
  <si>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</si>
  <si>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</si>
  <si>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</si>
  <si>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</si>
  <si>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</si>
  <si>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</si>
  <si>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</si>
  <si>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</si>
  <si>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</si>
  <si>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</si>
  <si>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</si>
  <si>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</si>
  <si>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</si>
  <si>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</si>
  <si>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</si>
  <si>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</si>
  <si>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</si>
  <si>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</si>
  <si>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</si>
  <si>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</si>
  <si>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</si>
  <si>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</si>
  <si>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</si>
  <si>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</si>
  <si>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</si>
  <si>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</si>
  <si>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</si>
  <si>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</si>
  <si>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</si>
  <si>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</si>
  <si>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</si>
  <si>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</si>
  <si>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</si>
  <si>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</si>
  <si>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</si>
  <si>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</si>
  <si>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</si>
  <si>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</si>
  <si>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</si>
  <si>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</si>
  <si>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</si>
  <si>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</si>
  <si>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</si>
  <si>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</si>
  <si>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</si>
  <si>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</si>
  <si>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</si>
  <si>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</si>
  <si>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</si>
  <si>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</si>
  <si>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</si>
  <si>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</si>
  <si>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</si>
  <si>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</si>
  <si>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</si>
  <si>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</si>
  <si>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</si>
  <si>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</si>
  <si>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</si>
  <si>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</si>
  <si>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</si>
  <si>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</si>
  <si>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</si>
  <si>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</si>
  <si>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</si>
  <si>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</si>
  <si>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</si>
  <si>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</si>
  <si>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</si>
  <si>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</si>
  <si>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</si>
  <si>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</si>
  <si>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</si>
  <si>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</si>
  <si>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</si>
  <si>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</si>
  <si>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</si>
  <si>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</si>
  <si>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</si>
  <si>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</si>
  <si>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</si>
  <si>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</si>
  <si>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</si>
  <si>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</si>
  <si>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</si>
  <si>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</si>
  <si>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</si>
  <si>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</si>
  <si>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</si>
  <si>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</si>
  <si>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</si>
  <si>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</si>
  <si>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</si>
  <si>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</si>
  <si>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</si>
  <si>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</si>
  <si>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</si>
  <si>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</si>
  <si>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</si>
  <si>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</si>
  <si>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</si>
  <si>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</si>
  <si>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</si>
  <si>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</si>
  <si>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</si>
  <si>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</si>
  <si>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</si>
  <si>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</si>
  <si>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</si>
  <si>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</si>
  <si>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</si>
  <si>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</si>
  <si>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</si>
  <si>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</si>
  <si>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</si>
  <si>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</si>
  <si>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</si>
  <si>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</si>
  <si>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</si>
  <si>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</si>
  <si>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</si>
  <si>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</si>
  <si>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</si>
  <si>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</si>
  <si>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</si>
  <si>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</si>
  <si>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</si>
  <si>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</si>
  <si>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</si>
  <si>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</si>
  <si>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</si>
  <si>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</si>
  <si>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</si>
  <si>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</si>
  <si>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</si>
  <si>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</si>
  <si>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</si>
  <si>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</si>
  <si>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</si>
  <si>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</si>
  <si>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</si>
  <si>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</si>
  <si>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</si>
  <si>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</si>
  <si>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</si>
  <si>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</si>
  <si>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</si>
  <si>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</si>
  <si>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</si>
  <si>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</si>
  <si>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</si>
  <si>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</si>
  <si>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</si>
  <si>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</si>
  <si>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</si>
  <si>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</si>
  <si>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</si>
  <si>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</si>
  <si>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</si>
  <si>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</si>
  <si>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</si>
  <si>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</si>
  <si>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</si>
  <si>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</si>
  <si>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</si>
  <si>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</si>
  <si>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</si>
  <si>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</si>
  <si>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</si>
  <si>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</si>
  <si>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</si>
  <si>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</si>
  <si>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</si>
  <si>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</si>
  <si>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</si>
  <si>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</si>
  <si>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</si>
  <si>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</si>
  <si>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</si>
  <si>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</si>
  <si>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</si>
  <si>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</si>
  <si>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</si>
  <si>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</si>
  <si>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</si>
  <si>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</si>
  <si>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</si>
  <si>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</si>
  <si>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</si>
  <si>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</si>
  <si>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</si>
  <si>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</si>
  <si>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</si>
  <si>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</si>
  <si>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</si>
  <si>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</si>
  <si>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</si>
  <si>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</si>
  <si>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</si>
  <si>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</si>
  <si>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</si>
  <si>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</si>
  <si>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</si>
  <si>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</si>
  <si>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</si>
  <si>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</si>
  <si>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</si>
  <si>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</si>
  <si>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</si>
  <si>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</si>
  <si>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</si>
  <si>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</si>
  <si>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</si>
  <si>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</si>
  <si>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</si>
  <si>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</si>
  <si>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</si>
  <si>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</si>
  <si>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</si>
  <si>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</si>
  <si>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</si>
  <si>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</si>
  <si>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</si>
  <si>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</si>
  <si>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</si>
  <si>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</si>
  <si>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</si>
  <si>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</si>
  <si>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</si>
  <si>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</si>
  <si>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</si>
  <si>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</si>
  <si>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</si>
  <si>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</si>
  <si>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</si>
  <si>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</si>
  <si>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</si>
  <si>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</si>
  <si>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</si>
  <si>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</si>
  <si>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</si>
  <si>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</si>
  <si>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</si>
  <si>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</si>
  <si>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</si>
  <si>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</si>
  <si>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</si>
  <si>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</si>
  <si>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</si>
  <si>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</si>
  <si>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</si>
  <si>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</si>
  <si>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</si>
  <si>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</si>
  <si>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</si>
  <si>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</si>
  <si>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</si>
  <si>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</si>
  <si>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</si>
  <si>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</si>
  <si>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</si>
  <si>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</si>
  <si>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</si>
  <si>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</si>
  <si>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</si>
  <si>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</si>
  <si>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</si>
  <si>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</si>
  <si>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</si>
  <si>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</si>
  <si>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</si>
  <si>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</si>
  <si>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</si>
  <si>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</si>
  <si>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</si>
  <si>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</si>
  <si>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</si>
  <si>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</si>
  <si>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</si>
  <si>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</si>
  <si>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</si>
  <si>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</si>
  <si>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</si>
  <si>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</si>
  <si>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</si>
  <si>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</si>
  <si>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</si>
  <si>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</si>
  <si>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</si>
  <si>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</si>
  <si>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</si>
  <si>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</si>
  <si>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</si>
  <si>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</si>
  <si>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</si>
  <si>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</si>
  <si>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</si>
  <si>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</si>
  <si>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</si>
  <si>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</si>
  <si>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</si>
  <si>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</si>
  <si>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</si>
  <si>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</si>
  <si>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</si>
  <si>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</si>
  <si>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</si>
  <si>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</si>
  <si>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</si>
  <si>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</si>
  <si>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</si>
  <si>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</si>
  <si>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</si>
  <si>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</si>
  <si>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</si>
  <si>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</si>
  <si>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</si>
  <si>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</si>
  <si>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</si>
  <si>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</si>
  <si>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</si>
  <si>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</si>
  <si>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</si>
  <si>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</si>
  <si>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</si>
  <si>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</si>
  <si>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</si>
  <si>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</si>
  <si>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</si>
  <si>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</si>
  <si>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</si>
  <si>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</si>
  <si>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</si>
  <si>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</si>
  <si>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</si>
  <si>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</si>
  <si>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</si>
  <si>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</si>
  <si>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</si>
  <si>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</si>
  <si>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</si>
  <si>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</si>
  <si>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</si>
  <si>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</si>
  <si>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</si>
  <si>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</si>
  <si>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</si>
  <si>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</si>
  <si>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</si>
  <si>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</si>
  <si>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</si>
  <si>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</si>
  <si>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</si>
  <si>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</si>
  <si>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</si>
  <si>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</si>
  <si>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</si>
  <si>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</si>
  <si>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</si>
  <si>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</si>
  <si>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</si>
  <si>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</si>
  <si>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</si>
  <si>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</si>
  <si>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</si>
  <si>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</si>
  <si>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</si>
  <si>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</si>
  <si>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</si>
  <si>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</si>
  <si>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</si>
  <si>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</si>
  <si>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</si>
  <si>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</si>
  <si>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</si>
  <si>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</si>
  <si>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</si>
  <si>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</si>
  <si>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</si>
  <si>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</si>
  <si>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</si>
  <si>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</si>
  <si>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</si>
  <si>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</si>
  <si>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</si>
  <si>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</si>
  <si>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</si>
  <si>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</si>
  <si>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</si>
  <si>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</si>
  <si>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</si>
  <si>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</si>
  <si>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</si>
  <si>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</si>
  <si>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</si>
  <si>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</si>
  <si>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</si>
  <si>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</si>
  <si>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</si>
  <si>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</si>
  <si>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</si>
  <si>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</si>
  <si>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</si>
  <si>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</si>
  <si>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</si>
  <si>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</si>
  <si>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</si>
  <si>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</si>
  <si>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</si>
  <si>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</si>
  <si>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</si>
  <si>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</si>
  <si>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</si>
  <si>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</si>
  <si>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</si>
  <si>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</si>
  <si>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</si>
  <si>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</si>
  <si>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</si>
  <si>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</si>
  <si>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</si>
  <si>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</si>
  <si>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</si>
  <si>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</si>
  <si>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</si>
  <si>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</si>
  <si>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</si>
  <si>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</si>
  <si>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</si>
  <si>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</si>
  <si>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</si>
  <si>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</si>
  <si>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</si>
  <si>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</si>
  <si>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</si>
  <si>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</si>
  <si>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</si>
  <si>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</si>
  <si>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</si>
  <si>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</si>
  <si>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</si>
  <si>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</si>
  <si>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</si>
  <si>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</si>
  <si>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</si>
  <si>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</si>
  <si>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</si>
  <si>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</si>
  <si>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</si>
  <si>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</si>
  <si>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</si>
  <si>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</si>
  <si>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</si>
  <si>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</si>
  <si>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</si>
  <si>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</si>
  <si>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</si>
  <si>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</si>
  <si>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</si>
  <si>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</si>
  <si>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</si>
  <si>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</si>
  <si>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</si>
  <si>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</si>
  <si>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</si>
  <si>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</si>
  <si>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</si>
  <si>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</si>
  <si>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</si>
  <si>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</si>
  <si>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</si>
  <si>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</si>
  <si>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</si>
  <si>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</si>
  <si>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</si>
  <si>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</si>
  <si>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</si>
  <si>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</si>
  <si>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</si>
  <si>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</si>
  <si>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</si>
  <si>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</si>
  <si>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</si>
  <si>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</si>
  <si>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</si>
  <si>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</si>
  <si>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</si>
  <si>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</si>
  <si>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</si>
  <si>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</si>
  <si>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</si>
  <si>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</si>
  <si>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</si>
  <si>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</si>
  <si>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</si>
  <si>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</si>
  <si>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</si>
  <si>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</si>
  <si>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MINISTARSTVO RADA, MIROVINSKOGA SUSTAVA, OBITELJI I SOCIJALNE POLITIKE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</si>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</sst>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
      <patternFill patternType="solid">
        <fgColor theme="4" tint="0.799920651875362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49" fontId="15" fillId="0" borderId="20" xfId="0" applyNumberFormat="1"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356905074.34000003</v>
      </c>
      <c r="D2" s="7">
        <f>'PR-RAS'!E6</f>
        <v>395914278.31</v>
      </c>
      <c r="E2" s="7">
        <v>0</v>
      </c>
      <c r="F2" s="7">
        <v>0</v>
      </c>
      <c r="G2" s="8">
        <f t="shared" ref="G2:G65" si="0">(B2/1000)*(C2*1+D2*2)</f>
        <v>1148733.63096</v>
      </c>
      <c r="H2" s="8">
        <f t="shared" ref="H2:H65" si="1">ABS(C2-ROUND(C2,0))+ABS(D2-ROUND(D2,0))</f>
        <v>0.65000003576278687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87472142.790000007</v>
      </c>
      <c r="D45" s="2">
        <f>'PR-RAS'!E49</f>
        <v>51340.86</v>
      </c>
      <c r="E45" s="2">
        <v>0</v>
      </c>
      <c r="F45" s="2">
        <v>0</v>
      </c>
      <c r="G45" s="3">
        <f t="shared" si="0"/>
        <v>3853292.27844</v>
      </c>
      <c r="H45" s="3">
        <f t="shared" si="1"/>
        <v>0.349999993442907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83642203.140000001</v>
      </c>
      <c r="D49" s="2">
        <f>'PR-RAS'!E53</f>
        <v>51340.86</v>
      </c>
      <c r="E49" s="2">
        <v>0</v>
      </c>
      <c r="F49" s="2">
        <v>0</v>
      </c>
      <c r="G49" s="3">
        <f t="shared" si="0"/>
        <v>4019754.47328</v>
      </c>
      <c r="H49" s="3">
        <f t="shared" si="1"/>
        <v>0.28000000059546437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77363841.879999995</v>
      </c>
      <c r="D52" s="2">
        <f>'PR-RAS'!E56</f>
        <v>51340.86</v>
      </c>
      <c r="E52" s="2">
        <v>0</v>
      </c>
      <c r="F52" s="2">
        <v>0</v>
      </c>
      <c r="G52" s="3">
        <f t="shared" si="0"/>
        <v>3950792.7035999997</v>
      </c>
      <c r="H52" s="3">
        <f t="shared" si="1"/>
        <v>0.26000000476778951</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6278361.2599999998</v>
      </c>
      <c r="D53" s="2">
        <f>'PR-RAS'!E57</f>
        <v>0</v>
      </c>
      <c r="E53" s="2">
        <v>0</v>
      </c>
      <c r="F53" s="2">
        <v>0</v>
      </c>
      <c r="G53" s="3">
        <f t="shared" si="0"/>
        <v>326474.78551999998</v>
      </c>
      <c r="H53" s="3">
        <f t="shared" si="1"/>
        <v>0.25999999977648258</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3829939.65</v>
      </c>
      <c r="D73" s="2">
        <f>'PR-RAS'!E77</f>
        <v>0</v>
      </c>
      <c r="E73" s="2">
        <v>0</v>
      </c>
      <c r="F73" s="2">
        <v>0</v>
      </c>
      <c r="G73" s="3">
        <f t="shared" si="2"/>
        <v>275755.65479999996</v>
      </c>
      <c r="H73" s="3">
        <f t="shared" si="3"/>
        <v>0.35000000009313226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3829939.65</v>
      </c>
      <c r="D74" s="2">
        <f>'PR-RAS'!E78</f>
        <v>0</v>
      </c>
      <c r="E74" s="2">
        <v>0</v>
      </c>
      <c r="F74" s="2">
        <v>0</v>
      </c>
      <c r="G74" s="3">
        <f t="shared" si="2"/>
        <v>279585.59444999998</v>
      </c>
      <c r="H74" s="3">
        <f t="shared" si="3"/>
        <v>0.35000000009313226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1012837.62</v>
      </c>
      <c r="D78" s="2">
        <f>'PR-RAS'!E82</f>
        <v>780664.7</v>
      </c>
      <c r="E78" s="2">
        <v>0</v>
      </c>
      <c r="F78" s="2">
        <v>0</v>
      </c>
      <c r="G78" s="3">
        <f t="shared" si="2"/>
        <v>198210.86053999999</v>
      </c>
      <c r="H78" s="3">
        <f t="shared" si="3"/>
        <v>0.68000000005122274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1012837.62</v>
      </c>
      <c r="D79" s="2">
        <f>'PR-RAS'!E83</f>
        <v>780664.7</v>
      </c>
      <c r="E79" s="2">
        <v>0</v>
      </c>
      <c r="F79" s="2">
        <v>0</v>
      </c>
      <c r="G79" s="3">
        <f t="shared" si="2"/>
        <v>200785.02755999999</v>
      </c>
      <c r="H79" s="3">
        <f t="shared" si="3"/>
        <v>0.68000000005122274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1012837.62</v>
      </c>
      <c r="D85" s="2">
        <f>'PR-RAS'!E89</f>
        <v>780664.7</v>
      </c>
      <c r="E85" s="2">
        <v>0</v>
      </c>
      <c r="F85" s="2">
        <v>0</v>
      </c>
      <c r="G85" s="3">
        <f t="shared" si="2"/>
        <v>216230.02968000001</v>
      </c>
      <c r="H85" s="3">
        <f t="shared" si="3"/>
        <v>0.68000000005122274</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26032253.610000003</v>
      </c>
      <c r="D102" s="2">
        <f>'PR-RAS'!E106</f>
        <v>24580164.93</v>
      </c>
      <c r="E102" s="2">
        <v>0</v>
      </c>
      <c r="F102" s="2">
        <v>0</v>
      </c>
      <c r="G102" s="3">
        <f t="shared" si="2"/>
        <v>7594450.93047</v>
      </c>
      <c r="H102" s="3">
        <f t="shared" si="3"/>
        <v>0.45999999716877937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53932.35</v>
      </c>
      <c r="D108" s="2">
        <f>'PR-RAS'!E112</f>
        <v>62499.99</v>
      </c>
      <c r="E108" s="2">
        <v>0</v>
      </c>
      <c r="F108" s="2">
        <v>0</v>
      </c>
      <c r="G108" s="3">
        <f t="shared" si="2"/>
        <v>19145.759309999998</v>
      </c>
      <c r="H108" s="3">
        <f t="shared" si="3"/>
        <v>0.36000000000058208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53932.35</v>
      </c>
      <c r="D109" s="2">
        <f>'PR-RAS'!E113</f>
        <v>62499.99</v>
      </c>
      <c r="E109" s="2">
        <v>0</v>
      </c>
      <c r="F109" s="2">
        <v>0</v>
      </c>
      <c r="G109" s="3">
        <f t="shared" si="2"/>
        <v>19324.691639999997</v>
      </c>
      <c r="H109" s="3">
        <f t="shared" si="3"/>
        <v>0.36000000000058208</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25978321.260000002</v>
      </c>
      <c r="D120" s="2">
        <f>'PR-RAS'!E124</f>
        <v>24517664.940000001</v>
      </c>
      <c r="E120" s="2">
        <v>0</v>
      </c>
      <c r="F120" s="2">
        <v>0</v>
      </c>
      <c r="G120" s="3">
        <f t="shared" si="2"/>
        <v>8926624.4856599998</v>
      </c>
      <c r="H120" s="3">
        <f t="shared" si="3"/>
        <v>0.32000000029802322</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3781.63</v>
      </c>
      <c r="D121" s="2">
        <f>'PR-RAS'!E125</f>
        <v>2658.34</v>
      </c>
      <c r="E121" s="2">
        <v>0</v>
      </c>
      <c r="F121" s="2">
        <v>0</v>
      </c>
      <c r="G121" s="3">
        <f t="shared" si="2"/>
        <v>1091.7972000000002</v>
      </c>
      <c r="H121" s="3">
        <f t="shared" si="3"/>
        <v>0.71000000000003638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3522.78</v>
      </c>
      <c r="D122" s="2">
        <f>'PR-RAS'!E126</f>
        <v>2351.71</v>
      </c>
      <c r="E122" s="2">
        <v>0</v>
      </c>
      <c r="F122" s="2">
        <v>0</v>
      </c>
      <c r="G122" s="3">
        <f t="shared" si="2"/>
        <v>995.37020000000007</v>
      </c>
      <c r="H122" s="3">
        <f t="shared" si="3"/>
        <v>0.50999999999976353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3522.78</v>
      </c>
      <c r="D124" s="2">
        <f>'PR-RAS'!E128</f>
        <v>2351.71</v>
      </c>
      <c r="E124" s="2">
        <v>0</v>
      </c>
      <c r="F124" s="2">
        <v>0</v>
      </c>
      <c r="G124" s="3">
        <f t="shared" si="2"/>
        <v>1011.8226000000001</v>
      </c>
      <c r="H124" s="3">
        <f t="shared" si="3"/>
        <v>0.50999999999976353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258.85000000000002</v>
      </c>
      <c r="D125" s="2">
        <f>'PR-RAS'!E129</f>
        <v>306.63</v>
      </c>
      <c r="E125" s="2">
        <v>0</v>
      </c>
      <c r="F125" s="2">
        <v>0</v>
      </c>
      <c r="G125" s="3">
        <f t="shared" si="2"/>
        <v>108.14164</v>
      </c>
      <c r="H125" s="3">
        <f t="shared" si="3"/>
        <v>0.51999999999998181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258.85000000000002</v>
      </c>
      <c r="D126" s="2">
        <f>'PR-RAS'!E130</f>
        <v>306.63</v>
      </c>
      <c r="E126" s="2">
        <v>0</v>
      </c>
      <c r="F126" s="2">
        <v>0</v>
      </c>
      <c r="G126" s="3">
        <f t="shared" si="2"/>
        <v>109.01375</v>
      </c>
      <c r="H126" s="3">
        <f t="shared" si="3"/>
        <v>0.51999999999998181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242384058.69</v>
      </c>
      <c r="D130" s="2">
        <f>'PR-RAS'!E134</f>
        <v>370499449.48000002</v>
      </c>
      <c r="E130" s="2">
        <v>0</v>
      </c>
      <c r="F130" s="2">
        <v>0</v>
      </c>
      <c r="G130" s="3">
        <f t="shared" ref="G130:G193" si="4">(B130/1000)*(C130*1+D130*2)</f>
        <v>126856401.53685002</v>
      </c>
      <c r="H130" s="3">
        <f t="shared" ref="H130:H193" si="5">ABS(C130-ROUND(C130,0))+ABS(D130-ROUND(D130,0))</f>
        <v>0.79000002145767212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242384058.69</v>
      </c>
      <c r="D131" s="2">
        <f>'PR-RAS'!E135</f>
        <v>370499449.48000002</v>
      </c>
      <c r="E131" s="2">
        <v>0</v>
      </c>
      <c r="F131" s="2">
        <v>0</v>
      </c>
      <c r="G131" s="3">
        <f t="shared" si="4"/>
        <v>127839784.49450001</v>
      </c>
      <c r="H131" s="3">
        <f t="shared" si="5"/>
        <v>0.79000002145767212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241768895.88999999</v>
      </c>
      <c r="D132" s="2">
        <f>'PR-RAS'!E136</f>
        <v>368024557.05000001</v>
      </c>
      <c r="E132" s="2">
        <v>0</v>
      </c>
      <c r="F132" s="2">
        <v>0</v>
      </c>
      <c r="G132" s="3">
        <f t="shared" si="4"/>
        <v>128094159.30869001</v>
      </c>
      <c r="H132" s="3">
        <f t="shared" si="5"/>
        <v>0.1600000262260437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615162.80000000005</v>
      </c>
      <c r="D133" s="2">
        <f>'PR-RAS'!E137</f>
        <v>2474892.4300000002</v>
      </c>
      <c r="E133" s="2">
        <v>0</v>
      </c>
      <c r="F133" s="2">
        <v>0</v>
      </c>
      <c r="G133" s="3">
        <f t="shared" si="4"/>
        <v>734573.09112</v>
      </c>
      <c r="H133" s="3">
        <f t="shared" si="5"/>
        <v>0.63000000012107193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339397081.17000002</v>
      </c>
      <c r="D148" s="2">
        <f>'PR-RAS'!E152</f>
        <v>404415463.07999998</v>
      </c>
      <c r="E148" s="2">
        <v>0</v>
      </c>
      <c r="F148" s="2">
        <v>0</v>
      </c>
      <c r="G148" s="3">
        <f t="shared" si="4"/>
        <v>168789517.07750997</v>
      </c>
      <c r="H148" s="3">
        <f t="shared" si="5"/>
        <v>0.25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15758126.59</v>
      </c>
      <c r="D149" s="2">
        <f>'PR-RAS'!E153</f>
        <v>17639786.140000001</v>
      </c>
      <c r="E149" s="2">
        <v>0</v>
      </c>
      <c r="F149" s="2">
        <v>0</v>
      </c>
      <c r="G149" s="3">
        <f t="shared" si="4"/>
        <v>7553579.4327600002</v>
      </c>
      <c r="H149" s="3">
        <f t="shared" si="5"/>
        <v>0.55000000074505806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13287814.600000001</v>
      </c>
      <c r="D150" s="2">
        <f>'PR-RAS'!E154</f>
        <v>14882740.360000001</v>
      </c>
      <c r="E150" s="2">
        <v>0</v>
      </c>
      <c r="F150" s="2">
        <v>0</v>
      </c>
      <c r="G150" s="3">
        <f t="shared" si="4"/>
        <v>6414941.0026800008</v>
      </c>
      <c r="H150" s="3">
        <f t="shared" si="5"/>
        <v>0.75999999977648258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13222827.890000001</v>
      </c>
      <c r="D151" s="2">
        <f>'PR-RAS'!E155</f>
        <v>14815046.48</v>
      </c>
      <c r="E151" s="2">
        <v>0</v>
      </c>
      <c r="F151" s="2">
        <v>0</v>
      </c>
      <c r="G151" s="3">
        <f t="shared" si="4"/>
        <v>6427938.1275000004</v>
      </c>
      <c r="H151" s="3">
        <f t="shared" si="5"/>
        <v>0.58999999985098839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54914.080000000002</v>
      </c>
      <c r="D153" s="2">
        <f>'PR-RAS'!E157</f>
        <v>67693.88</v>
      </c>
      <c r="E153" s="2">
        <v>0</v>
      </c>
      <c r="F153" s="2">
        <v>0</v>
      </c>
      <c r="G153" s="3">
        <f t="shared" si="4"/>
        <v>28925.879680000002</v>
      </c>
      <c r="H153" s="3">
        <f t="shared" si="5"/>
        <v>0.19999999999708962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10072.629999999999</v>
      </c>
      <c r="D154" s="2">
        <f>'PR-RAS'!E158</f>
        <v>0</v>
      </c>
      <c r="E154" s="2">
        <v>0</v>
      </c>
      <c r="F154" s="2">
        <v>0</v>
      </c>
      <c r="G154" s="3">
        <f t="shared" si="4"/>
        <v>1541.1123899999998</v>
      </c>
      <c r="H154" s="3">
        <f t="shared" si="5"/>
        <v>0.37000000000080036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416577.54</v>
      </c>
      <c r="D155" s="2">
        <f>'PR-RAS'!E159</f>
        <v>430568.97</v>
      </c>
      <c r="E155" s="2">
        <v>0</v>
      </c>
      <c r="F155" s="2">
        <v>0</v>
      </c>
      <c r="G155" s="3">
        <f t="shared" si="4"/>
        <v>196768.18391999998</v>
      </c>
      <c r="H155" s="3">
        <f t="shared" si="5"/>
        <v>0.49000000004889444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2053734.45</v>
      </c>
      <c r="D156" s="2">
        <f>'PR-RAS'!E160</f>
        <v>2326476.81</v>
      </c>
      <c r="E156" s="2">
        <v>0</v>
      </c>
      <c r="F156" s="2">
        <v>0</v>
      </c>
      <c r="G156" s="3">
        <f t="shared" si="4"/>
        <v>1039536.6508500001</v>
      </c>
      <c r="H156" s="3">
        <f t="shared" si="5"/>
        <v>0.63999999989755452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2053734.45</v>
      </c>
      <c r="D158" s="2">
        <f>'PR-RAS'!E162</f>
        <v>2326476.81</v>
      </c>
      <c r="E158" s="2">
        <v>0</v>
      </c>
      <c r="F158" s="2">
        <v>0</v>
      </c>
      <c r="G158" s="3">
        <f t="shared" si="4"/>
        <v>1052950.0269900002</v>
      </c>
      <c r="H158" s="3">
        <f t="shared" si="5"/>
        <v>0.63999999989755452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7631052.9000000013</v>
      </c>
      <c r="D160" s="2">
        <f>'PR-RAS'!E164</f>
        <v>6511449.1899999995</v>
      </c>
      <c r="E160" s="2">
        <v>0</v>
      </c>
      <c r="F160" s="2">
        <v>0</v>
      </c>
      <c r="G160" s="3">
        <f t="shared" si="4"/>
        <v>3283978.2535200003</v>
      </c>
      <c r="H160" s="3">
        <f t="shared" si="5"/>
        <v>0.28999999817460775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818544.78</v>
      </c>
      <c r="D161" s="2">
        <f>'PR-RAS'!E165</f>
        <v>814062.95</v>
      </c>
      <c r="E161" s="2">
        <v>0</v>
      </c>
      <c r="F161" s="2">
        <v>0</v>
      </c>
      <c r="G161" s="3">
        <f t="shared" si="4"/>
        <v>391467.30879999994</v>
      </c>
      <c r="H161" s="3">
        <f t="shared" si="5"/>
        <v>0.27000000001862645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415064.94</v>
      </c>
      <c r="D162" s="2">
        <f>'PR-RAS'!E166</f>
        <v>458995.1</v>
      </c>
      <c r="E162" s="2">
        <v>0</v>
      </c>
      <c r="F162" s="2">
        <v>0</v>
      </c>
      <c r="G162" s="3">
        <f t="shared" si="4"/>
        <v>214621.87753999999</v>
      </c>
      <c r="H162" s="3">
        <f t="shared" si="5"/>
        <v>0.15999999997438863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262593.28999999998</v>
      </c>
      <c r="D163" s="2">
        <f>'PR-RAS'!E167</f>
        <v>288300.61</v>
      </c>
      <c r="E163" s="2">
        <v>0</v>
      </c>
      <c r="F163" s="2">
        <v>0</v>
      </c>
      <c r="G163" s="3">
        <f t="shared" si="4"/>
        <v>135949.51062000002</v>
      </c>
      <c r="H163" s="3">
        <f t="shared" si="5"/>
        <v>0.67999999999301508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140820.54999999999</v>
      </c>
      <c r="D164" s="2">
        <f>'PR-RAS'!E168</f>
        <v>65505.14</v>
      </c>
      <c r="E164" s="2">
        <v>0</v>
      </c>
      <c r="F164" s="2">
        <v>0</v>
      </c>
      <c r="G164" s="3">
        <f t="shared" si="4"/>
        <v>44308.425289999992</v>
      </c>
      <c r="H164" s="3">
        <f t="shared" si="5"/>
        <v>0.59000000001105946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66</v>
      </c>
      <c r="D165" s="2">
        <f>'PR-RAS'!E169</f>
        <v>1262.0999999999999</v>
      </c>
      <c r="E165" s="2">
        <v>0</v>
      </c>
      <c r="F165" s="2">
        <v>0</v>
      </c>
      <c r="G165" s="3">
        <f t="shared" si="4"/>
        <v>424.7928</v>
      </c>
      <c r="H165" s="3">
        <f t="shared" si="5"/>
        <v>9.9999999999909051E-2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239561.97</v>
      </c>
      <c r="D166" s="2">
        <f>'PR-RAS'!E170</f>
        <v>250668.15000000002</v>
      </c>
      <c r="E166" s="2">
        <v>0</v>
      </c>
      <c r="F166" s="2">
        <v>0</v>
      </c>
      <c r="G166" s="3">
        <f t="shared" si="4"/>
        <v>122248.21455</v>
      </c>
      <c r="H166" s="3">
        <f t="shared" si="5"/>
        <v>0.18000000002211891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100155.56</v>
      </c>
      <c r="D167" s="2">
        <f>'PR-RAS'!E171</f>
        <v>64493.29</v>
      </c>
      <c r="E167" s="2">
        <v>0</v>
      </c>
      <c r="F167" s="2">
        <v>0</v>
      </c>
      <c r="G167" s="3">
        <f t="shared" si="4"/>
        <v>38037.595240000002</v>
      </c>
      <c r="H167" s="3">
        <f t="shared" si="5"/>
        <v>0.73000000000320142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4144.91</v>
      </c>
      <c r="D168" s="2">
        <f>'PR-RAS'!E172</f>
        <v>4190.24</v>
      </c>
      <c r="E168" s="2">
        <v>0</v>
      </c>
      <c r="F168" s="2">
        <v>0</v>
      </c>
      <c r="G168" s="3">
        <f t="shared" si="4"/>
        <v>2091.7401300000001</v>
      </c>
      <c r="H168" s="3">
        <f t="shared" si="5"/>
        <v>0.32999999999992724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131379.49</v>
      </c>
      <c r="D169" s="2">
        <f>'PR-RAS'!E173</f>
        <v>173743.37</v>
      </c>
      <c r="E169" s="2">
        <v>0</v>
      </c>
      <c r="F169" s="2">
        <v>0</v>
      </c>
      <c r="G169" s="3">
        <f t="shared" si="4"/>
        <v>80449.526639999996</v>
      </c>
      <c r="H169" s="3">
        <f t="shared" si="5"/>
        <v>0.85999999998603016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1058.5999999999999</v>
      </c>
      <c r="D170" s="2">
        <f>'PR-RAS'!E174</f>
        <v>2759.17</v>
      </c>
      <c r="E170" s="2">
        <v>0</v>
      </c>
      <c r="F170" s="2">
        <v>0</v>
      </c>
      <c r="G170" s="3">
        <f t="shared" si="4"/>
        <v>1111.5028600000001</v>
      </c>
      <c r="H170" s="3">
        <f t="shared" si="5"/>
        <v>0.57000000000016371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1475.6</v>
      </c>
      <c r="D171" s="2">
        <f>'PR-RAS'!E175</f>
        <v>3801.98</v>
      </c>
      <c r="E171" s="2">
        <v>0</v>
      </c>
      <c r="F171" s="2">
        <v>0</v>
      </c>
      <c r="G171" s="3">
        <f t="shared" si="4"/>
        <v>1543.5252</v>
      </c>
      <c r="H171" s="3">
        <f t="shared" si="5"/>
        <v>0.42000000000007276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1347.81</v>
      </c>
      <c r="D173" s="2">
        <f>'PR-RAS'!E177</f>
        <v>1680.1</v>
      </c>
      <c r="E173" s="2">
        <v>0</v>
      </c>
      <c r="F173" s="2">
        <v>0</v>
      </c>
      <c r="G173" s="3">
        <f t="shared" si="4"/>
        <v>809.77771999999993</v>
      </c>
      <c r="H173" s="3">
        <f t="shared" si="5"/>
        <v>0.28999999999996362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5578555.4300000006</v>
      </c>
      <c r="D174" s="2">
        <f>'PR-RAS'!E178</f>
        <v>4474653.17</v>
      </c>
      <c r="E174" s="2">
        <v>0</v>
      </c>
      <c r="F174" s="2">
        <v>0</v>
      </c>
      <c r="G174" s="3">
        <f t="shared" si="4"/>
        <v>2513320.0862099999</v>
      </c>
      <c r="H174" s="3">
        <f t="shared" si="5"/>
        <v>0.60000000055879354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141862.19</v>
      </c>
      <c r="D175" s="2">
        <f>'PR-RAS'!E179</f>
        <v>130813.51</v>
      </c>
      <c r="E175" s="2">
        <v>0</v>
      </c>
      <c r="F175" s="2">
        <v>0</v>
      </c>
      <c r="G175" s="3">
        <f t="shared" si="4"/>
        <v>70207.122539999982</v>
      </c>
      <c r="H175" s="3">
        <f t="shared" si="5"/>
        <v>0.680000000007567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222539.38</v>
      </c>
      <c r="D176" s="2">
        <f>'PR-RAS'!E180</f>
        <v>165615.29999999999</v>
      </c>
      <c r="E176" s="2">
        <v>0</v>
      </c>
      <c r="F176" s="2">
        <v>0</v>
      </c>
      <c r="G176" s="3">
        <f t="shared" si="4"/>
        <v>96909.746499999994</v>
      </c>
      <c r="H176" s="3">
        <f t="shared" si="5"/>
        <v>0.67999999999301508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138337.07999999999</v>
      </c>
      <c r="D177" s="2">
        <f>'PR-RAS'!E181</f>
        <v>216765.02</v>
      </c>
      <c r="E177" s="2">
        <v>0</v>
      </c>
      <c r="F177" s="2">
        <v>0</v>
      </c>
      <c r="G177" s="3">
        <f t="shared" si="4"/>
        <v>100648.61311999999</v>
      </c>
      <c r="H177" s="3">
        <f t="shared" si="5"/>
        <v>9.9999999976716936E-2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34416.6</v>
      </c>
      <c r="D178" s="2">
        <f>'PR-RAS'!E182</f>
        <v>38680.589999999997</v>
      </c>
      <c r="E178" s="2">
        <v>0</v>
      </c>
      <c r="F178" s="2">
        <v>0</v>
      </c>
      <c r="G178" s="3">
        <f t="shared" si="4"/>
        <v>19784.66706</v>
      </c>
      <c r="H178" s="3">
        <f t="shared" si="5"/>
        <v>0.81000000000494765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1319804.8400000001</v>
      </c>
      <c r="D179" s="2">
        <f>'PR-RAS'!E183</f>
        <v>1214649.47</v>
      </c>
      <c r="E179" s="2">
        <v>0</v>
      </c>
      <c r="F179" s="2">
        <v>0</v>
      </c>
      <c r="G179" s="3">
        <f t="shared" si="4"/>
        <v>667340.47284000006</v>
      </c>
      <c r="H179" s="3">
        <f t="shared" si="5"/>
        <v>0.62999999988824129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10066.620000000001</v>
      </c>
      <c r="D180" s="2">
        <f>'PR-RAS'!E184</f>
        <v>13857.77</v>
      </c>
      <c r="E180" s="2">
        <v>0</v>
      </c>
      <c r="F180" s="2">
        <v>0</v>
      </c>
      <c r="G180" s="3">
        <f t="shared" si="4"/>
        <v>6763.0066400000005</v>
      </c>
      <c r="H180" s="3">
        <f t="shared" si="5"/>
        <v>0.60999999999876309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2504763.4</v>
      </c>
      <c r="D181" s="2">
        <f>'PR-RAS'!E185</f>
        <v>1621405.16</v>
      </c>
      <c r="E181" s="2">
        <v>0</v>
      </c>
      <c r="F181" s="2">
        <v>0</v>
      </c>
      <c r="G181" s="3">
        <f t="shared" si="4"/>
        <v>1034563.2695999999</v>
      </c>
      <c r="H181" s="3">
        <f t="shared" si="5"/>
        <v>0.55999999982304871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871276.58</v>
      </c>
      <c r="D182" s="2">
        <f>'PR-RAS'!E186</f>
        <v>634215.81000000006</v>
      </c>
      <c r="E182" s="2">
        <v>0</v>
      </c>
      <c r="F182" s="2">
        <v>0</v>
      </c>
      <c r="G182" s="3">
        <f t="shared" si="4"/>
        <v>387287.18420000002</v>
      </c>
      <c r="H182" s="3">
        <f t="shared" si="5"/>
        <v>0.60999999998603016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335488.74</v>
      </c>
      <c r="D183" s="2">
        <f>'PR-RAS'!E187</f>
        <v>438650.54</v>
      </c>
      <c r="E183" s="2">
        <v>0</v>
      </c>
      <c r="F183" s="2">
        <v>0</v>
      </c>
      <c r="G183" s="3">
        <f t="shared" si="4"/>
        <v>220727.74723999997</v>
      </c>
      <c r="H183" s="3">
        <f t="shared" si="5"/>
        <v>0.72000000003026798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10580.94</v>
      </c>
      <c r="D184" s="2">
        <f>'PR-RAS'!E188</f>
        <v>12173.3</v>
      </c>
      <c r="E184" s="2">
        <v>0</v>
      </c>
      <c r="F184" s="2">
        <v>0</v>
      </c>
      <c r="G184" s="3">
        <f t="shared" si="4"/>
        <v>6391.7398199999998</v>
      </c>
      <c r="H184" s="3">
        <f t="shared" si="5"/>
        <v>0.35999999999876309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983809.78</v>
      </c>
      <c r="D190" s="2">
        <f>'PR-RAS'!E194</f>
        <v>959891.61999999988</v>
      </c>
      <c r="E190" s="2">
        <v>0</v>
      </c>
      <c r="F190" s="2">
        <v>0</v>
      </c>
      <c r="G190" s="3">
        <f t="shared" si="4"/>
        <v>548779.08077999996</v>
      </c>
      <c r="H190" s="3">
        <f t="shared" si="5"/>
        <v>0.60000000009313226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147379.26</v>
      </c>
      <c r="D191" s="2">
        <f>'PR-RAS'!E195</f>
        <v>225243.95</v>
      </c>
      <c r="E191" s="2">
        <v>0</v>
      </c>
      <c r="F191" s="2">
        <v>0</v>
      </c>
      <c r="G191" s="3">
        <f t="shared" si="4"/>
        <v>113594.76040000001</v>
      </c>
      <c r="H191" s="3">
        <f t="shared" si="5"/>
        <v>0.30999999999767169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1554.64</v>
      </c>
      <c r="D192" s="2">
        <f>'PR-RAS'!E196</f>
        <v>1625.46</v>
      </c>
      <c r="E192" s="2">
        <v>0</v>
      </c>
      <c r="F192" s="2">
        <v>0</v>
      </c>
      <c r="G192" s="3">
        <f t="shared" si="4"/>
        <v>917.86196000000007</v>
      </c>
      <c r="H192" s="3">
        <f t="shared" si="5"/>
        <v>0.81999999999993634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70127.63</v>
      </c>
      <c r="D193" s="2">
        <f>'PR-RAS'!E197</f>
        <v>73549.929999999993</v>
      </c>
      <c r="E193" s="2">
        <v>0</v>
      </c>
      <c r="F193" s="2">
        <v>0</v>
      </c>
      <c r="G193" s="3">
        <f t="shared" si="4"/>
        <v>41707.678079999998</v>
      </c>
      <c r="H193" s="3">
        <f t="shared" si="5"/>
        <v>0.44000000000232831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380303.9</v>
      </c>
      <c r="D194" s="2">
        <f>'PR-RAS'!E198</f>
        <v>357140.52</v>
      </c>
      <c r="E194" s="2">
        <v>0</v>
      </c>
      <c r="F194" s="2">
        <v>0</v>
      </c>
      <c r="G194" s="3">
        <f t="shared" ref="G194:G257" si="6">(B194/1000)*(C194*1+D194*2)</f>
        <v>211254.89342000001</v>
      </c>
      <c r="H194" s="3">
        <f t="shared" ref="H194:H257" si="7">ABS(C194-ROUND(C194,0))+ABS(D194-ROUND(D194,0))</f>
        <v>0.57999999995809048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28605.33</v>
      </c>
      <c r="D195" s="2">
        <f>'PR-RAS'!E199</f>
        <v>33933.589999999997</v>
      </c>
      <c r="E195" s="2">
        <v>0</v>
      </c>
      <c r="F195" s="2">
        <v>0</v>
      </c>
      <c r="G195" s="3">
        <f t="shared" si="6"/>
        <v>18715.666939999999</v>
      </c>
      <c r="H195" s="3">
        <f t="shared" si="7"/>
        <v>0.74000000000523869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301249.52</v>
      </c>
      <c r="D196" s="2">
        <f>'PR-RAS'!E200</f>
        <v>257874.94</v>
      </c>
      <c r="E196" s="2">
        <v>0</v>
      </c>
      <c r="F196" s="2">
        <v>0</v>
      </c>
      <c r="G196" s="3">
        <f t="shared" si="6"/>
        <v>159314.883</v>
      </c>
      <c r="H196" s="3">
        <f t="shared" si="7"/>
        <v>0.53999999997904524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54589.5</v>
      </c>
      <c r="D197" s="2">
        <f>'PR-RAS'!E201</f>
        <v>10523.23</v>
      </c>
      <c r="E197" s="2">
        <v>0</v>
      </c>
      <c r="F197" s="2">
        <v>0</v>
      </c>
      <c r="G197" s="3">
        <f t="shared" si="6"/>
        <v>14824.648159999999</v>
      </c>
      <c r="H197" s="3">
        <f t="shared" si="7"/>
        <v>0.72999999999956344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169788.35</v>
      </c>
      <c r="D198" s="2">
        <f>'PR-RAS'!E202</f>
        <v>87325.299999999988</v>
      </c>
      <c r="E198" s="2">
        <v>0</v>
      </c>
      <c r="F198" s="2">
        <v>0</v>
      </c>
      <c r="G198" s="3">
        <f t="shared" si="6"/>
        <v>67854.473149999991</v>
      </c>
      <c r="H198" s="3">
        <f t="shared" si="7"/>
        <v>0.64999999999417923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169788.35</v>
      </c>
      <c r="D212" s="2">
        <f>'PR-RAS'!E216</f>
        <v>87325.299999999988</v>
      </c>
      <c r="E212" s="2">
        <v>0</v>
      </c>
      <c r="F212" s="2">
        <v>0</v>
      </c>
      <c r="G212" s="3">
        <f t="shared" si="6"/>
        <v>72676.618449999994</v>
      </c>
      <c r="H212" s="3">
        <f t="shared" si="7"/>
        <v>0.64999999999417923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6072.28</v>
      </c>
      <c r="D213" s="2">
        <f>'PR-RAS'!E217</f>
        <v>6758.9</v>
      </c>
      <c r="E213" s="2">
        <v>0</v>
      </c>
      <c r="F213" s="2">
        <v>0</v>
      </c>
      <c r="G213" s="3">
        <f t="shared" si="6"/>
        <v>4153.0969599999999</v>
      </c>
      <c r="H213" s="3">
        <f t="shared" si="7"/>
        <v>0.38000000000010914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163716.07</v>
      </c>
      <c r="D215" s="2">
        <f>'PR-RAS'!E219</f>
        <v>80566.399999999994</v>
      </c>
      <c r="E215" s="2">
        <v>0</v>
      </c>
      <c r="F215" s="2">
        <v>0</v>
      </c>
      <c r="G215" s="3">
        <f t="shared" si="6"/>
        <v>69517.658179999999</v>
      </c>
      <c r="H215" s="3">
        <f t="shared" si="7"/>
        <v>0.47000000000116415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51743.199999999997</v>
      </c>
      <c r="D217" s="2">
        <f>'PR-RAS'!E221</f>
        <v>0</v>
      </c>
      <c r="E217" s="2">
        <v>0</v>
      </c>
      <c r="F217" s="2">
        <v>0</v>
      </c>
      <c r="G217" s="3">
        <f t="shared" si="6"/>
        <v>11176.531199999999</v>
      </c>
      <c r="H217" s="3">
        <f t="shared" si="7"/>
        <v>0.19999999999708962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0.2</v>
      </c>
      <c r="D218" s="2">
        <f>'PR-RAS'!E222</f>
        <v>0</v>
      </c>
      <c r="E218" s="2">
        <v>0</v>
      </c>
      <c r="F218" s="2">
        <v>0</v>
      </c>
      <c r="G218" s="3">
        <f t="shared" si="6"/>
        <v>4.3400000000000001E-2</v>
      </c>
      <c r="H218" s="3">
        <f t="shared" si="7"/>
        <v>0.2</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0.2</v>
      </c>
      <c r="D220" s="2">
        <f>'PR-RAS'!E224</f>
        <v>0</v>
      </c>
      <c r="E220" s="2">
        <v>0</v>
      </c>
      <c r="F220" s="2">
        <v>0</v>
      </c>
      <c r="G220" s="3">
        <f t="shared" si="6"/>
        <v>4.3800000000000006E-2</v>
      </c>
      <c r="H220" s="3">
        <f t="shared" si="7"/>
        <v>0.2</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51743</v>
      </c>
      <c r="D221" s="2">
        <f>'PR-RAS'!E225</f>
        <v>0</v>
      </c>
      <c r="E221" s="2">
        <v>0</v>
      </c>
      <c r="F221" s="2">
        <v>0</v>
      </c>
      <c r="G221" s="3">
        <f t="shared" si="6"/>
        <v>11383.460000000001</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51743</v>
      </c>
      <c r="D223" s="2">
        <f>'PR-RAS'!E227</f>
        <v>0</v>
      </c>
      <c r="E223" s="2">
        <v>0</v>
      </c>
      <c r="F223" s="2">
        <v>0</v>
      </c>
      <c r="G223" s="3">
        <f t="shared" si="6"/>
        <v>11486.946</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99398602.409999996</v>
      </c>
      <c r="D226" s="2">
        <f>'PR-RAS'!E230</f>
        <v>118288577.28</v>
      </c>
      <c r="E226" s="2">
        <v>0</v>
      </c>
      <c r="F226" s="2">
        <v>0</v>
      </c>
      <c r="G226" s="3">
        <f t="shared" si="6"/>
        <v>75594545.318250015</v>
      </c>
      <c r="H226" s="3">
        <f t="shared" si="7"/>
        <v>0.68999999761581421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2015760</v>
      </c>
      <c r="D227" s="2">
        <f>'PR-RAS'!E231</f>
        <v>2727440</v>
      </c>
      <c r="E227" s="2">
        <v>0</v>
      </c>
      <c r="F227" s="2">
        <v>0</v>
      </c>
      <c r="G227" s="3">
        <f t="shared" si="6"/>
        <v>1688364.6400000001</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2015760</v>
      </c>
      <c r="D228" s="2">
        <f>'PR-RAS'!E232</f>
        <v>2727440</v>
      </c>
      <c r="E228" s="2">
        <v>0</v>
      </c>
      <c r="F228" s="2">
        <v>0</v>
      </c>
      <c r="G228" s="3">
        <f t="shared" si="6"/>
        <v>1695835.28</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68354960.439999998</v>
      </c>
      <c r="D233" s="2">
        <f>'PR-RAS'!E237</f>
        <v>36162682.420000002</v>
      </c>
      <c r="E233" s="2">
        <v>0</v>
      </c>
      <c r="F233" s="2">
        <v>0</v>
      </c>
      <c r="G233" s="3">
        <f t="shared" si="6"/>
        <v>32637835.464960001</v>
      </c>
      <c r="H233" s="3">
        <f t="shared" si="7"/>
        <v>0.85999999940395355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44860206.560000002</v>
      </c>
      <c r="D234" s="2">
        <f>'PR-RAS'!E238</f>
        <v>7435274.2599999998</v>
      </c>
      <c r="E234" s="2">
        <v>0</v>
      </c>
      <c r="F234" s="2">
        <v>0</v>
      </c>
      <c r="G234" s="3">
        <f t="shared" si="6"/>
        <v>13917265.933639999</v>
      </c>
      <c r="H234" s="3">
        <f t="shared" si="7"/>
        <v>0.69999999739229679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23494753.879999999</v>
      </c>
      <c r="D235" s="2">
        <f>'PR-RAS'!E239</f>
        <v>28727408.16</v>
      </c>
      <c r="E235" s="2">
        <v>0</v>
      </c>
      <c r="F235" s="2">
        <v>0</v>
      </c>
      <c r="G235" s="3">
        <f t="shared" si="6"/>
        <v>18942199.426800001</v>
      </c>
      <c r="H235" s="3">
        <f t="shared" si="7"/>
        <v>0.2800000011920929</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13876049.35</v>
      </c>
      <c r="E238" s="2">
        <v>0</v>
      </c>
      <c r="F238" s="2">
        <v>0</v>
      </c>
      <c r="G238" s="3">
        <f t="shared" si="6"/>
        <v>6577247.3918999992</v>
      </c>
      <c r="H238" s="3">
        <f t="shared" si="7"/>
        <v>0.34999999962747097</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13876049.35</v>
      </c>
      <c r="E239" s="2">
        <v>0</v>
      </c>
      <c r="F239" s="2">
        <v>0</v>
      </c>
      <c r="G239" s="3">
        <f t="shared" si="6"/>
        <v>6604999.4905999992</v>
      </c>
      <c r="H239" s="3">
        <f t="shared" si="7"/>
        <v>0.34999999962747097</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1403691.16</v>
      </c>
      <c r="D242" s="2">
        <f>'PR-RAS'!E246</f>
        <v>5403640.0300000003</v>
      </c>
      <c r="E242" s="2">
        <v>0</v>
      </c>
      <c r="F242" s="2">
        <v>0</v>
      </c>
      <c r="G242" s="3">
        <f t="shared" si="6"/>
        <v>2942844.0640199999</v>
      </c>
      <c r="H242" s="3">
        <f t="shared" si="7"/>
        <v>0.19000000017695129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1403691.16</v>
      </c>
      <c r="D243" s="2">
        <f>'PR-RAS'!E247</f>
        <v>5403640.0300000003</v>
      </c>
      <c r="E243" s="2">
        <v>0</v>
      </c>
      <c r="F243" s="2">
        <v>0</v>
      </c>
      <c r="G243" s="3">
        <f t="shared" si="6"/>
        <v>2955055.0352400001</v>
      </c>
      <c r="H243" s="3">
        <f t="shared" si="7"/>
        <v>0.19000000017695129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27623990.809999999</v>
      </c>
      <c r="D250" s="2">
        <f>'PR-RAS'!E254</f>
        <v>58877517.409999996</v>
      </c>
      <c r="E250" s="2">
        <v>0</v>
      </c>
      <c r="F250" s="2">
        <v>0</v>
      </c>
      <c r="G250" s="3">
        <f t="shared" si="6"/>
        <v>36199377.381870002</v>
      </c>
      <c r="H250" s="3">
        <f t="shared" si="7"/>
        <v>0.59999999776482582</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27623990.809999999</v>
      </c>
      <c r="D251" s="2">
        <f>'PR-RAS'!E255</f>
        <v>58877517.409999996</v>
      </c>
      <c r="E251" s="2">
        <v>0</v>
      </c>
      <c r="F251" s="2">
        <v>0</v>
      </c>
      <c r="G251" s="3">
        <f t="shared" si="6"/>
        <v>36344756.407499999</v>
      </c>
      <c r="H251" s="3">
        <f t="shared" si="7"/>
        <v>0.59999999776482582</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200</v>
      </c>
      <c r="D253" s="2">
        <f>'PR-RAS'!E257</f>
        <v>1241248.07</v>
      </c>
      <c r="E253" s="2">
        <v>0</v>
      </c>
      <c r="F253" s="2">
        <v>0</v>
      </c>
      <c r="G253" s="3">
        <f t="shared" si="6"/>
        <v>625639.42728000006</v>
      </c>
      <c r="H253" s="3">
        <f t="shared" si="7"/>
        <v>7.000000006519258E-2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200</v>
      </c>
      <c r="D254" s="2">
        <f>'PR-RAS'!E258</f>
        <v>1241248.07</v>
      </c>
      <c r="E254" s="2">
        <v>0</v>
      </c>
      <c r="F254" s="2">
        <v>0</v>
      </c>
      <c r="G254" s="3">
        <f t="shared" si="6"/>
        <v>628122.12342000008</v>
      </c>
      <c r="H254" s="3">
        <f t="shared" si="7"/>
        <v>7.000000006519258E-2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115243856.8</v>
      </c>
      <c r="D258" s="2">
        <f>'PR-RAS'!E262</f>
        <v>162135755.99000001</v>
      </c>
      <c r="E258" s="2">
        <v>0</v>
      </c>
      <c r="F258" s="2">
        <v>0</v>
      </c>
      <c r="G258" s="3">
        <f t="shared" ref="G258:G321" si="8">(B258/1000)*(C258*1+D258*2)</f>
        <v>112955449.77646001</v>
      </c>
      <c r="H258" s="3">
        <f t="shared" ref="H258:H321" si="9">ABS(C258-ROUND(C258,0))+ABS(D258-ROUND(D258,0))</f>
        <v>0.20999999344348907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115243856.8</v>
      </c>
      <c r="D265" s="2">
        <f>'PR-RAS'!E269</f>
        <v>162135755.99000001</v>
      </c>
      <c r="E265" s="2">
        <v>0</v>
      </c>
      <c r="F265" s="2">
        <v>0</v>
      </c>
      <c r="G265" s="3">
        <f t="shared" si="8"/>
        <v>116032057.35792002</v>
      </c>
      <c r="H265" s="3">
        <f t="shared" si="9"/>
        <v>0.20999999344348907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3454106.95</v>
      </c>
      <c r="D266" s="2">
        <f>'PR-RAS'!E270</f>
        <v>3939719.84</v>
      </c>
      <c r="E266" s="2">
        <v>0</v>
      </c>
      <c r="F266" s="2">
        <v>0</v>
      </c>
      <c r="G266" s="3">
        <f t="shared" si="8"/>
        <v>3003389.8569499999</v>
      </c>
      <c r="H266" s="3">
        <f t="shared" si="9"/>
        <v>0.2099999999627471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111789749.84999999</v>
      </c>
      <c r="D267" s="2">
        <f>'PR-RAS'!E271</f>
        <v>125962807.95999999</v>
      </c>
      <c r="E267" s="2">
        <v>0</v>
      </c>
      <c r="F267" s="2">
        <v>0</v>
      </c>
      <c r="G267" s="3">
        <f t="shared" si="8"/>
        <v>96748287.294819996</v>
      </c>
      <c r="H267" s="3">
        <f t="shared" si="9"/>
        <v>0.1900000125169754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32233228.190000001</v>
      </c>
      <c r="E268" s="2">
        <v>0</v>
      </c>
      <c r="F268" s="2">
        <v>0</v>
      </c>
      <c r="G268" s="3">
        <f t="shared" si="8"/>
        <v>17212543.853460003</v>
      </c>
      <c r="H268" s="3">
        <f t="shared" si="9"/>
        <v>0.19000000134110451</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101143910.92</v>
      </c>
      <c r="D269" s="2">
        <f>'PR-RAS'!E273</f>
        <v>99752569.180000007</v>
      </c>
      <c r="E269" s="2">
        <v>0</v>
      </c>
      <c r="F269" s="2">
        <v>0</v>
      </c>
      <c r="G269" s="3">
        <f t="shared" si="8"/>
        <v>80573945.207040012</v>
      </c>
      <c r="H269" s="3">
        <f t="shared" si="9"/>
        <v>0.26000000536441803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95334352.879999995</v>
      </c>
      <c r="D270" s="2">
        <f>'PR-RAS'!E274</f>
        <v>98789398.430000007</v>
      </c>
      <c r="E270" s="2">
        <v>0</v>
      </c>
      <c r="F270" s="2">
        <v>0</v>
      </c>
      <c r="G270" s="3">
        <f t="shared" si="8"/>
        <v>78793637.280060008</v>
      </c>
      <c r="H270" s="3">
        <f t="shared" si="9"/>
        <v>0.55000001192092896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63158423.630000003</v>
      </c>
      <c r="D271" s="2">
        <f>'PR-RAS'!E275</f>
        <v>33045119.289999999</v>
      </c>
      <c r="E271" s="2">
        <v>0</v>
      </c>
      <c r="F271" s="2">
        <v>0</v>
      </c>
      <c r="G271" s="3">
        <f t="shared" si="8"/>
        <v>34897138.796700008</v>
      </c>
      <c r="H271" s="3">
        <f t="shared" si="9"/>
        <v>0.65999999642372131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3196.55</v>
      </c>
      <c r="D272" s="2">
        <f>'PR-RAS'!E276</f>
        <v>3400</v>
      </c>
      <c r="E272" s="2">
        <v>0</v>
      </c>
      <c r="F272" s="2">
        <v>0</v>
      </c>
      <c r="G272" s="3">
        <f t="shared" si="8"/>
        <v>2709.0650500000002</v>
      </c>
      <c r="H272" s="3">
        <f t="shared" si="9"/>
        <v>0.4499999999998181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32172732.699999999</v>
      </c>
      <c r="D273" s="2">
        <f>'PR-RAS'!E277</f>
        <v>65740879.140000001</v>
      </c>
      <c r="E273" s="2">
        <v>0</v>
      </c>
      <c r="F273" s="2">
        <v>0</v>
      </c>
      <c r="G273" s="3">
        <f t="shared" si="8"/>
        <v>44514021.546559997</v>
      </c>
      <c r="H273" s="3">
        <f t="shared" si="9"/>
        <v>0.44000000134110451</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5574956.5</v>
      </c>
      <c r="D274" s="2">
        <f>'PR-RAS'!E278</f>
        <v>700000</v>
      </c>
      <c r="E274" s="2">
        <v>0</v>
      </c>
      <c r="F274" s="2">
        <v>0</v>
      </c>
      <c r="G274" s="3">
        <f t="shared" si="8"/>
        <v>1904163.1245000002</v>
      </c>
      <c r="H274" s="3">
        <f t="shared" si="9"/>
        <v>0.5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800000</v>
      </c>
      <c r="D275" s="2">
        <f>'PR-RAS'!E279</f>
        <v>700000</v>
      </c>
      <c r="E275" s="2">
        <v>0</v>
      </c>
      <c r="F275" s="2">
        <v>0</v>
      </c>
      <c r="G275" s="3">
        <f t="shared" si="8"/>
        <v>602800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4774956.5</v>
      </c>
      <c r="D277" s="2">
        <f>'PR-RAS'!E281</f>
        <v>0</v>
      </c>
      <c r="E277" s="2">
        <v>0</v>
      </c>
      <c r="F277" s="2">
        <v>0</v>
      </c>
      <c r="G277" s="3">
        <f t="shared" si="8"/>
        <v>1317887.9940000002</v>
      </c>
      <c r="H277" s="3">
        <f t="shared" si="9"/>
        <v>0.5</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234601.54</v>
      </c>
      <c r="D279" s="2">
        <f>'PR-RAS'!E283</f>
        <v>263170.75</v>
      </c>
      <c r="E279" s="2">
        <v>0</v>
      </c>
      <c r="F279" s="2">
        <v>0</v>
      </c>
      <c r="G279" s="3">
        <f t="shared" si="8"/>
        <v>211542.16512000002</v>
      </c>
      <c r="H279" s="3">
        <f t="shared" si="9"/>
        <v>0.70999999999185093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234601.54</v>
      </c>
      <c r="D280" s="2">
        <f>'PR-RAS'!E284</f>
        <v>263170.75</v>
      </c>
      <c r="E280" s="2">
        <v>0</v>
      </c>
      <c r="F280" s="2">
        <v>0</v>
      </c>
      <c r="G280" s="3">
        <f t="shared" si="8"/>
        <v>212303.10816000003</v>
      </c>
      <c r="H280" s="3">
        <f t="shared" si="9"/>
        <v>0.70999999999185093</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339397081.17000002</v>
      </c>
      <c r="D295" s="2">
        <f>'PR-RAS'!E299</f>
        <v>404415463.07999998</v>
      </c>
      <c r="E295" s="2">
        <v>0</v>
      </c>
      <c r="F295" s="2">
        <v>0</v>
      </c>
      <c r="G295" s="3">
        <f t="shared" si="8"/>
        <v>337579034.15501994</v>
      </c>
      <c r="H295" s="3">
        <f t="shared" si="9"/>
        <v>0.25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17507993.170000017</v>
      </c>
      <c r="D296" s="2">
        <f>'PR-RAS'!E300</f>
        <v>0</v>
      </c>
      <c r="E296" s="2">
        <v>0</v>
      </c>
      <c r="F296" s="2">
        <v>0</v>
      </c>
      <c r="G296" s="3">
        <f t="shared" si="8"/>
        <v>5164857.9851500047</v>
      </c>
      <c r="H296" s="3">
        <f t="shared" si="9"/>
        <v>0.17000001668930054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8501184.7699999809</v>
      </c>
      <c r="E297" s="2">
        <v>0</v>
      </c>
      <c r="F297" s="2">
        <v>0</v>
      </c>
      <c r="G297" s="3">
        <f t="shared" si="8"/>
        <v>5032701.3838399881</v>
      </c>
      <c r="H297" s="3">
        <f t="shared" si="9"/>
        <v>0.23000001907348633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29247467.620000001</v>
      </c>
      <c r="D298" s="2">
        <f>'PR-RAS'!E302</f>
        <v>42871119.490000002</v>
      </c>
      <c r="E298" s="2">
        <v>0</v>
      </c>
      <c r="F298" s="2">
        <v>0</v>
      </c>
      <c r="G298" s="3">
        <f t="shared" si="8"/>
        <v>34151942.860200003</v>
      </c>
      <c r="H298" s="3">
        <f t="shared" si="9"/>
        <v>0.87000000104308128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3913759.42</v>
      </c>
      <c r="D355" s="2">
        <f>'PR-RAS'!E360</f>
        <v>2471245.9300000002</v>
      </c>
      <c r="E355" s="2">
        <v>0</v>
      </c>
      <c r="F355" s="2">
        <v>0</v>
      </c>
      <c r="G355" s="3">
        <f t="shared" si="10"/>
        <v>3135112.9531200002</v>
      </c>
      <c r="H355" s="3">
        <f t="shared" si="11"/>
        <v>0.48999999975785613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3913759.42</v>
      </c>
      <c r="D368" s="2">
        <f>'PR-RAS'!E373</f>
        <v>2453270.9300000002</v>
      </c>
      <c r="E368" s="2">
        <v>0</v>
      </c>
      <c r="F368" s="2">
        <v>0</v>
      </c>
      <c r="G368" s="3">
        <f t="shared" si="10"/>
        <v>3237050.5697600003</v>
      </c>
      <c r="H368" s="3">
        <f t="shared" si="11"/>
        <v>0.48999999975785613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1779794.97</v>
      </c>
      <c r="D369" s="2">
        <f>'PR-RAS'!E374</f>
        <v>1731298.86</v>
      </c>
      <c r="E369" s="2">
        <v>0</v>
      </c>
      <c r="F369" s="2">
        <v>0</v>
      </c>
      <c r="G369" s="3">
        <f t="shared" si="10"/>
        <v>1929200.5099200001</v>
      </c>
      <c r="H369" s="3">
        <f t="shared" si="11"/>
        <v>0.16999999992549419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1779794.97</v>
      </c>
      <c r="D371" s="2">
        <f>'PR-RAS'!E376</f>
        <v>1731298.86</v>
      </c>
      <c r="E371" s="2">
        <v>0</v>
      </c>
      <c r="F371" s="2">
        <v>0</v>
      </c>
      <c r="G371" s="3">
        <f t="shared" si="10"/>
        <v>1939685.2953000001</v>
      </c>
      <c r="H371" s="3">
        <f t="shared" si="11"/>
        <v>0.16999999992549419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297179.14</v>
      </c>
      <c r="D374" s="2">
        <f>'PR-RAS'!E379</f>
        <v>83518.810000000012</v>
      </c>
      <c r="E374" s="2">
        <v>0</v>
      </c>
      <c r="F374" s="2">
        <v>0</v>
      </c>
      <c r="G374" s="3">
        <f t="shared" si="10"/>
        <v>173152.85148000001</v>
      </c>
      <c r="H374" s="3">
        <f t="shared" si="11"/>
        <v>0.33000000000174623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272729.36</v>
      </c>
      <c r="D375" s="2">
        <f>'PR-RAS'!E380</f>
        <v>52259.14</v>
      </c>
      <c r="E375" s="2">
        <v>0</v>
      </c>
      <c r="F375" s="2">
        <v>0</v>
      </c>
      <c r="G375" s="3">
        <f t="shared" si="10"/>
        <v>141090.61736</v>
      </c>
      <c r="H375" s="3">
        <f t="shared" si="11"/>
        <v>0.49999999998544808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12034.09</v>
      </c>
      <c r="D376" s="2">
        <f>'PR-RAS'!E381</f>
        <v>28703.43</v>
      </c>
      <c r="E376" s="2">
        <v>0</v>
      </c>
      <c r="F376" s="2">
        <v>0</v>
      </c>
      <c r="G376" s="3">
        <f t="shared" si="10"/>
        <v>26040.356249999997</v>
      </c>
      <c r="H376" s="3">
        <f t="shared" si="11"/>
        <v>0.52000000000043656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12415.69</v>
      </c>
      <c r="D377" s="2">
        <f>'PR-RAS'!E382</f>
        <v>1925</v>
      </c>
      <c r="E377" s="2">
        <v>0</v>
      </c>
      <c r="F377" s="2">
        <v>0</v>
      </c>
      <c r="G377" s="3">
        <f t="shared" si="10"/>
        <v>6115.8994400000001</v>
      </c>
      <c r="H377" s="3">
        <f t="shared" si="11"/>
        <v>0.30999999999949068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631.24</v>
      </c>
      <c r="E381" s="2">
        <v>0</v>
      </c>
      <c r="F381" s="2">
        <v>0</v>
      </c>
      <c r="G381" s="3">
        <f t="shared" si="10"/>
        <v>479.74240000000003</v>
      </c>
      <c r="H381" s="3">
        <f t="shared" si="11"/>
        <v>0.24000000000000909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1836785.31</v>
      </c>
      <c r="D396" s="2">
        <f>'PR-RAS'!E401</f>
        <v>638453.26</v>
      </c>
      <c r="E396" s="2">
        <v>0</v>
      </c>
      <c r="F396" s="2">
        <v>0</v>
      </c>
      <c r="G396" s="3">
        <f t="shared" si="12"/>
        <v>1229908.2728500001</v>
      </c>
      <c r="H396" s="3">
        <f t="shared" si="13"/>
        <v>0.57000000006519258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1836785.31</v>
      </c>
      <c r="D398" s="2">
        <f>'PR-RAS'!E403</f>
        <v>638453.26</v>
      </c>
      <c r="E398" s="2">
        <v>0</v>
      </c>
      <c r="F398" s="2">
        <v>0</v>
      </c>
      <c r="G398" s="3">
        <f t="shared" si="12"/>
        <v>1236135.6565100001</v>
      </c>
      <c r="H398" s="3">
        <f t="shared" si="13"/>
        <v>0.57000000006519258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17975</v>
      </c>
      <c r="E407" s="2">
        <v>0</v>
      </c>
      <c r="F407" s="2">
        <v>0</v>
      </c>
      <c r="G407" s="3">
        <f t="shared" si="12"/>
        <v>14595.7</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17975</v>
      </c>
      <c r="E408" s="2">
        <v>0</v>
      </c>
      <c r="F408" s="2">
        <v>0</v>
      </c>
      <c r="G408" s="3">
        <f t="shared" si="12"/>
        <v>14631.65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3913759.42</v>
      </c>
      <c r="D413" s="2">
        <f>'PR-RAS'!E418</f>
        <v>2471245.9300000002</v>
      </c>
      <c r="E413" s="2">
        <v>0</v>
      </c>
      <c r="F413" s="2">
        <v>0</v>
      </c>
      <c r="G413" s="3">
        <f t="shared" si="12"/>
        <v>3648775.5273600002</v>
      </c>
      <c r="H413" s="3">
        <f t="shared" si="13"/>
        <v>0.48999999975785613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29412.81</v>
      </c>
      <c r="E415" s="2">
        <v>0</v>
      </c>
      <c r="F415" s="2">
        <v>0</v>
      </c>
      <c r="G415" s="3">
        <f t="shared" si="12"/>
        <v>24353.806680000002</v>
      </c>
      <c r="H415" s="3">
        <f t="shared" si="13"/>
        <v>0.18999999999869033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356905074.34000003</v>
      </c>
      <c r="D417" s="2">
        <f>'PR-RAS'!E422</f>
        <v>395914278.31</v>
      </c>
      <c r="E417" s="2">
        <v>0</v>
      </c>
      <c r="F417" s="2">
        <v>0</v>
      </c>
      <c r="G417" s="3">
        <f t="shared" si="12"/>
        <v>477873190.47935998</v>
      </c>
      <c r="H417" s="3">
        <f t="shared" si="13"/>
        <v>0.65000003576278687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343310840.59000003</v>
      </c>
      <c r="D418" s="2">
        <f>'PR-RAS'!E423</f>
        <v>406886709.00999999</v>
      </c>
      <c r="E418" s="2">
        <v>0</v>
      </c>
      <c r="F418" s="2">
        <v>0</v>
      </c>
      <c r="G418" s="3">
        <f t="shared" si="12"/>
        <v>482504135.84037006</v>
      </c>
      <c r="H418" s="3">
        <f t="shared" si="13"/>
        <v>0.41999995708465576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13594233.75</v>
      </c>
      <c r="D419" s="2">
        <f>'PR-RAS'!E424</f>
        <v>0</v>
      </c>
      <c r="E419" s="2">
        <v>0</v>
      </c>
      <c r="F419" s="2">
        <v>0</v>
      </c>
      <c r="G419" s="3">
        <f t="shared" si="12"/>
        <v>5682389.7074999996</v>
      </c>
      <c r="H419" s="3">
        <f t="shared" si="13"/>
        <v>0.25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10972430.699999988</v>
      </c>
      <c r="E420" s="2">
        <v>0</v>
      </c>
      <c r="F420" s="2">
        <v>0</v>
      </c>
      <c r="G420" s="3">
        <f t="shared" si="12"/>
        <v>9194896.9265999906</v>
      </c>
      <c r="H420" s="3">
        <f t="shared" si="13"/>
        <v>0.30000001192092896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29247467.620000001</v>
      </c>
      <c r="D421" s="2">
        <f>'PR-RAS'!E426</f>
        <v>42841706.68</v>
      </c>
      <c r="E421" s="2">
        <v>0</v>
      </c>
      <c r="F421" s="2">
        <v>0</v>
      </c>
      <c r="G421" s="3">
        <f t="shared" si="12"/>
        <v>48270970.011600003</v>
      </c>
      <c r="H421" s="3">
        <f t="shared" si="13"/>
        <v>0.69999999925494194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356905074.34000003</v>
      </c>
      <c r="D637" s="2">
        <f>'PR-RAS'!E643</f>
        <v>395914278.31</v>
      </c>
      <c r="E637" s="2">
        <v>0</v>
      </c>
      <c r="F637" s="2">
        <v>0</v>
      </c>
      <c r="G637" s="3">
        <f t="shared" si="18"/>
        <v>730594589.29056001</v>
      </c>
      <c r="H637" s="3">
        <f t="shared" si="19"/>
        <v>0.65000003576278687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343310840.59000003</v>
      </c>
      <c r="D638" s="2">
        <f>'PR-RAS'!E644</f>
        <v>406886709.00999999</v>
      </c>
      <c r="E638" s="2">
        <v>0</v>
      </c>
      <c r="F638" s="2">
        <v>0</v>
      </c>
      <c r="G638" s="3">
        <f t="shared" si="18"/>
        <v>737062672.73457015</v>
      </c>
      <c r="H638" s="3">
        <f t="shared" si="19"/>
        <v>0.41999995708465576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13594233.75</v>
      </c>
      <c r="D639" s="2">
        <f>'PR-RAS'!E645</f>
        <v>0</v>
      </c>
      <c r="E639" s="2">
        <v>0</v>
      </c>
      <c r="F639" s="2">
        <v>0</v>
      </c>
      <c r="G639" s="3">
        <f t="shared" si="18"/>
        <v>8673121.1325000003</v>
      </c>
      <c r="H639" s="3">
        <f t="shared" si="19"/>
        <v>0.25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10972430.699999988</v>
      </c>
      <c r="E640" s="2">
        <v>0</v>
      </c>
      <c r="F640" s="2">
        <v>0</v>
      </c>
      <c r="G640" s="3">
        <f t="shared" si="18"/>
        <v>14022766.434599984</v>
      </c>
      <c r="H640" s="3">
        <f t="shared" si="19"/>
        <v>0.30000001192092896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29247467.620000001</v>
      </c>
      <c r="D641" s="2">
        <f>'PR-RAS'!E647</f>
        <v>42841706.68</v>
      </c>
      <c r="E641" s="2">
        <v>0</v>
      </c>
      <c r="F641" s="2">
        <v>0</v>
      </c>
      <c r="G641" s="3">
        <f t="shared" si="18"/>
        <v>73555763.82720001</v>
      </c>
      <c r="H641" s="3">
        <f t="shared" si="19"/>
        <v>0.69999999925494194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42841701.370000005</v>
      </c>
      <c r="D643" s="2">
        <f>'PR-RAS'!E649</f>
        <v>31869275.980000012</v>
      </c>
      <c r="E643" s="2">
        <v>0</v>
      </c>
      <c r="F643" s="2">
        <v>0</v>
      </c>
      <c r="G643" s="3">
        <f t="shared" si="20"/>
        <v>68424522.637860015</v>
      </c>
      <c r="H643" s="3">
        <f t="shared" si="21"/>
        <v>0.38999999314546585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20"/>
        <v>0</v>
      </c>
      <c r="H644" s="3">
        <f t="shared" si="21"/>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12172648.73</v>
      </c>
      <c r="D645" s="2">
        <f>'PR-RAS'!E651</f>
        <v>0</v>
      </c>
      <c r="E645" s="2">
        <v>0</v>
      </c>
      <c r="F645" s="2">
        <v>0</v>
      </c>
      <c r="G645" s="3">
        <f t="shared" si="20"/>
        <v>7839185.7821200006</v>
      </c>
      <c r="H645" s="3">
        <f t="shared" si="21"/>
        <v>0.26999999955296516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17875167.969999999</v>
      </c>
      <c r="D647" s="2">
        <f>'PR-RAS'!E654</f>
        <v>18615280.75</v>
      </c>
      <c r="E647" s="2">
        <v>0</v>
      </c>
      <c r="F647" s="2">
        <v>0</v>
      </c>
      <c r="G647" s="3">
        <f t="shared" si="20"/>
        <v>35598301.237620004</v>
      </c>
      <c r="H647" s="3">
        <f t="shared" si="21"/>
        <v>0.2800000011920929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17875167.969999999</v>
      </c>
      <c r="D648" s="2">
        <f>'PR-RAS'!E655</f>
        <v>18615280.75</v>
      </c>
      <c r="E648" s="2">
        <v>0</v>
      </c>
      <c r="F648" s="2">
        <v>0</v>
      </c>
      <c r="G648" s="3">
        <f t="shared" si="20"/>
        <v>35653406.967090003</v>
      </c>
      <c r="H648" s="3">
        <f t="shared" si="21"/>
        <v>0.2800000011920929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454</v>
      </c>
      <c r="D650" s="2">
        <f>'PR-RAS'!E657</f>
        <v>451</v>
      </c>
      <c r="E650" s="2">
        <v>0</v>
      </c>
      <c r="F650" s="2">
        <v>0</v>
      </c>
      <c r="G650" s="3">
        <f t="shared" si="20"/>
        <v>880.04399999999998</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420</v>
      </c>
      <c r="D652" s="2">
        <f>'PR-RAS'!E659</f>
        <v>411</v>
      </c>
      <c r="E652" s="2">
        <v>0</v>
      </c>
      <c r="F652" s="2">
        <v>0</v>
      </c>
      <c r="G652" s="3">
        <f t="shared" si="20"/>
        <v>808.54200000000003</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v>
      </c>
      <c r="D725" s="2">
        <f>'PR-RAS'!E732</f>
        <v>29065.46</v>
      </c>
      <c r="E725" s="2">
        <v>0</v>
      </c>
      <c r="F725" s="2">
        <v>0</v>
      </c>
      <c r="G725" s="3">
        <f t="shared" si="22"/>
        <v>59045.038079999998</v>
      </c>
      <c r="H725" s="3">
        <f t="shared" si="23"/>
        <v>0.45999999999912689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11036</v>
      </c>
      <c r="D726" s="2">
        <f>'PR-RAS'!E733</f>
        <v>15008.96</v>
      </c>
      <c r="E726" s="2">
        <v>0</v>
      </c>
      <c r="F726" s="2">
        <v>0</v>
      </c>
      <c r="G726" s="3">
        <f t="shared" si="22"/>
        <v>29764.091999999997</v>
      </c>
      <c r="H726" s="3">
        <f t="shared" si="23"/>
        <v>4.0000000000873115E-2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261289.64</v>
      </c>
      <c r="D727" s="2">
        <f>'PR-RAS'!E734</f>
        <v>283642.08</v>
      </c>
      <c r="E727" s="2">
        <v>0</v>
      </c>
      <c r="F727" s="2">
        <v>0</v>
      </c>
      <c r="G727" s="3">
        <f t="shared" si="22"/>
        <v>601544.57880000002</v>
      </c>
      <c r="H727" s="3">
        <f t="shared" si="23"/>
        <v>0.44000000000232831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10006.620000000001</v>
      </c>
      <c r="D729" s="2">
        <f>'PR-RAS'!E736</f>
        <v>13537.77</v>
      </c>
      <c r="E729" s="2">
        <v>0</v>
      </c>
      <c r="F729" s="2">
        <v>0</v>
      </c>
      <c r="G729" s="3">
        <f t="shared" si="22"/>
        <v>26995.812480000001</v>
      </c>
      <c r="H729" s="3">
        <f t="shared" si="23"/>
        <v>0.60999999999876309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42359.9</v>
      </c>
      <c r="D731" s="2">
        <f>'PR-RAS'!E738</f>
        <v>50406.94</v>
      </c>
      <c r="E731" s="2">
        <v>0</v>
      </c>
      <c r="F731" s="2">
        <v>0</v>
      </c>
      <c r="G731" s="3">
        <f t="shared" si="22"/>
        <v>104516.8594</v>
      </c>
      <c r="H731" s="3">
        <f t="shared" si="23"/>
        <v>0.1599999999962165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105371.63</v>
      </c>
      <c r="D732" s="2">
        <f>'PR-RAS'!E739</f>
        <v>117330.08</v>
      </c>
      <c r="E732" s="2">
        <v>0</v>
      </c>
      <c r="F732" s="2">
        <v>0</v>
      </c>
      <c r="G732" s="3">
        <f t="shared" si="22"/>
        <v>248563.23849000002</v>
      </c>
      <c r="H732" s="3">
        <f t="shared" si="23"/>
        <v>0.44999999999708962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15.73</v>
      </c>
      <c r="D735" s="2">
        <f>'PR-RAS'!E742</f>
        <v>10.36</v>
      </c>
      <c r="E735" s="2">
        <v>0</v>
      </c>
      <c r="F735" s="2">
        <v>0</v>
      </c>
      <c r="G735" s="3">
        <f t="shared" si="22"/>
        <v>26.754300000000001</v>
      </c>
      <c r="H735" s="3">
        <f t="shared" si="23"/>
        <v>0.62999999999999901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380303.9</v>
      </c>
      <c r="D736" s="2">
        <f>'PR-RAS'!E743</f>
        <v>357140.52</v>
      </c>
      <c r="E736" s="2">
        <v>0</v>
      </c>
      <c r="F736" s="2">
        <v>0</v>
      </c>
      <c r="G736" s="3">
        <f t="shared" si="22"/>
        <v>804519.93089999992</v>
      </c>
      <c r="H736" s="3">
        <f t="shared" si="23"/>
        <v>0.57999999995809048</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10556</v>
      </c>
      <c r="D737" s="2">
        <f>'PR-RAS'!E744</f>
        <v>9555.58</v>
      </c>
      <c r="E737" s="2">
        <v>0</v>
      </c>
      <c r="F737" s="2">
        <v>0</v>
      </c>
      <c r="G737" s="3">
        <f t="shared" si="22"/>
        <v>21835.029760000001</v>
      </c>
      <c r="H737" s="3">
        <f t="shared" si="23"/>
        <v>0.42000000000007276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16664241.449999999</v>
      </c>
      <c r="D773" s="2">
        <f>'PR-RAS'!E780</f>
        <v>118598.1</v>
      </c>
      <c r="E773" s="2">
        <v>0</v>
      </c>
      <c r="F773" s="2">
        <v>0</v>
      </c>
      <c r="G773" s="3">
        <f t="shared" si="24"/>
        <v>13047909.865799999</v>
      </c>
      <c r="H773" s="3">
        <f t="shared" si="25"/>
        <v>0.54999999926076271</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6695777.04</v>
      </c>
      <c r="D774" s="2">
        <f>'PR-RAS'!E781</f>
        <v>2919251.93</v>
      </c>
      <c r="E774" s="2">
        <v>0</v>
      </c>
      <c r="F774" s="2">
        <v>0</v>
      </c>
      <c r="G774" s="3">
        <f t="shared" si="24"/>
        <v>9688999.1357000005</v>
      </c>
      <c r="H774" s="3">
        <f t="shared" si="25"/>
        <v>0.10999999986961484</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21500188.07</v>
      </c>
      <c r="D775" s="2">
        <f>'PR-RAS'!E782</f>
        <v>4397424.2300000004</v>
      </c>
      <c r="E775" s="2">
        <v>0</v>
      </c>
      <c r="F775" s="2">
        <v>0</v>
      </c>
      <c r="G775" s="3">
        <f t="shared" si="24"/>
        <v>23448358.274220001</v>
      </c>
      <c r="H775" s="3">
        <f t="shared" si="25"/>
        <v>0.30000000074505806</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11720314.23</v>
      </c>
      <c r="D781" s="2">
        <f>'PR-RAS'!E788</f>
        <v>18120904.780000001</v>
      </c>
      <c r="E781" s="2">
        <v>0</v>
      </c>
      <c r="F781" s="2">
        <v>0</v>
      </c>
      <c r="G781" s="3">
        <f t="shared" si="24"/>
        <v>37410456.556200005</v>
      </c>
      <c r="H781" s="3">
        <f t="shared" si="25"/>
        <v>0.44999999925494194</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11774439.65</v>
      </c>
      <c r="D782" s="2">
        <f>'PR-RAS'!E789</f>
        <v>10606503.380000001</v>
      </c>
      <c r="E782" s="2">
        <v>0</v>
      </c>
      <c r="F782" s="2">
        <v>0</v>
      </c>
      <c r="G782" s="3">
        <f t="shared" si="24"/>
        <v>25763195.646210004</v>
      </c>
      <c r="H782" s="3">
        <f t="shared" si="25"/>
        <v>0.73000000044703484</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13876049.35</v>
      </c>
      <c r="E799" s="2">
        <v>0</v>
      </c>
      <c r="F799" s="2">
        <v>0</v>
      </c>
      <c r="G799" s="3">
        <f t="shared" si="24"/>
        <v>22146174.762600001</v>
      </c>
      <c r="H799" s="3">
        <f t="shared" si="25"/>
        <v>0.34999999962747097</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434131.38</v>
      </c>
      <c r="D811" s="2">
        <f>'PR-RAS'!E818</f>
        <v>271653.78999999998</v>
      </c>
      <c r="E811" s="2">
        <v>0</v>
      </c>
      <c r="F811" s="2">
        <v>0</v>
      </c>
      <c r="G811" s="3">
        <f t="shared" si="24"/>
        <v>791725.55760000006</v>
      </c>
      <c r="H811" s="3">
        <f t="shared" si="25"/>
        <v>0.59000000002561137</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96420.78</v>
      </c>
      <c r="D812" s="2">
        <f>'PR-RAS'!E819</f>
        <v>0</v>
      </c>
      <c r="E812" s="2">
        <v>0</v>
      </c>
      <c r="F812" s="2">
        <v>0</v>
      </c>
      <c r="G812" s="3">
        <f t="shared" si="24"/>
        <v>78197.25258</v>
      </c>
      <c r="H812" s="3">
        <f t="shared" si="25"/>
        <v>0.22000000000116415</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1289190.93</v>
      </c>
      <c r="D814" s="2">
        <f>'PR-RAS'!E821</f>
        <v>658345.81999999995</v>
      </c>
      <c r="E814" s="2">
        <v>0</v>
      </c>
      <c r="F814" s="2">
        <v>0</v>
      </c>
      <c r="G814" s="3">
        <f t="shared" si="24"/>
        <v>2118582.5294099995</v>
      </c>
      <c r="H814" s="3">
        <f t="shared" si="25"/>
        <v>0.25000000011641532</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9165234.1899999995</v>
      </c>
      <c r="D815" s="2">
        <f>'PR-RAS'!E822</f>
        <v>16506378.99</v>
      </c>
      <c r="E815" s="2">
        <v>0</v>
      </c>
      <c r="F815" s="2">
        <v>0</v>
      </c>
      <c r="G815" s="3">
        <f t="shared" si="24"/>
        <v>34332885.626379997</v>
      </c>
      <c r="H815" s="3">
        <f t="shared" si="25"/>
        <v>0.19999999925494194</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16639013.529999999</v>
      </c>
      <c r="D816" s="2">
        <f>'PR-RAS'!E823</f>
        <v>41441138.810000002</v>
      </c>
      <c r="E816" s="2">
        <v>0</v>
      </c>
      <c r="F816" s="2">
        <v>0</v>
      </c>
      <c r="G816" s="3">
        <f t="shared" si="24"/>
        <v>81109852.287249997</v>
      </c>
      <c r="H816" s="3">
        <f t="shared" si="25"/>
        <v>0.65999999828636646</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2005848.49</v>
      </c>
      <c r="D836" s="2">
        <f>'PR-RAS'!E843</f>
        <v>2374754.56</v>
      </c>
      <c r="E836" s="2">
        <v>0</v>
      </c>
      <c r="F836" s="2">
        <v>0</v>
      </c>
      <c r="G836" s="3">
        <f t="shared" si="26"/>
        <v>5640723.6043499997</v>
      </c>
      <c r="H836" s="3">
        <f t="shared" si="27"/>
        <v>0.92999999993480742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24675.22</v>
      </c>
      <c r="D839" s="2">
        <f>'PR-RAS'!E846</f>
        <v>15578</v>
      </c>
      <c r="E839" s="2">
        <v>0</v>
      </c>
      <c r="F839" s="2">
        <v>0</v>
      </c>
      <c r="G839" s="3">
        <f t="shared" si="26"/>
        <v>46786.562359999996</v>
      </c>
      <c r="H839" s="3">
        <f t="shared" si="27"/>
        <v>0.22000000000116415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1423583.24</v>
      </c>
      <c r="D843" s="2">
        <f>'PR-RAS'!E850</f>
        <v>1549387.28</v>
      </c>
      <c r="E843" s="2">
        <v>0</v>
      </c>
      <c r="F843" s="2">
        <v>0</v>
      </c>
      <c r="G843" s="3">
        <f t="shared" si="26"/>
        <v>3807825.2675999999</v>
      </c>
      <c r="H843" s="3">
        <f t="shared" si="27"/>
        <v>0.52000000001862645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4829068.5</v>
      </c>
      <c r="D845" s="2">
        <f>'PR-RAS'!E852</f>
        <v>5724030.4400000004</v>
      </c>
      <c r="E845" s="2">
        <v>0</v>
      </c>
      <c r="F845" s="2">
        <v>0</v>
      </c>
      <c r="G845" s="3">
        <f t="shared" si="26"/>
        <v>13737897.19672</v>
      </c>
      <c r="H845" s="3">
        <f t="shared" si="27"/>
        <v>0.94000000040978193</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4533788.6500000004</v>
      </c>
      <c r="D847" s="2">
        <f>'PR-RAS'!E854</f>
        <v>5610953.6699999999</v>
      </c>
      <c r="E847" s="2">
        <v>0</v>
      </c>
      <c r="F847" s="2">
        <v>0</v>
      </c>
      <c r="G847" s="3">
        <f t="shared" si="26"/>
        <v>13329318.807539999</v>
      </c>
      <c r="H847" s="3">
        <f t="shared" si="27"/>
        <v>0.67999999970197678</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102426892.7</v>
      </c>
      <c r="D848" s="2">
        <f>'PR-RAS'!E855</f>
        <v>114627823.84999999</v>
      </c>
      <c r="E848" s="2">
        <v>0</v>
      </c>
      <c r="F848" s="2">
        <v>0</v>
      </c>
      <c r="G848" s="3">
        <f t="shared" si="26"/>
        <v>280935111.71879995</v>
      </c>
      <c r="H848" s="3">
        <f t="shared" si="27"/>
        <v>0.45000000298023224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5297.28</v>
      </c>
      <c r="E849" s="2">
        <v>0</v>
      </c>
      <c r="F849" s="2">
        <v>0</v>
      </c>
      <c r="G849" s="3">
        <f t="shared" si="26"/>
        <v>8984.1868799999993</v>
      </c>
      <c r="H849" s="3">
        <f t="shared" si="27"/>
        <v>0.27999999999974534</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69734701.670000002</v>
      </c>
      <c r="D1011" s="7">
        <f>BILANCA!E6</f>
        <v>64456474.969999999</v>
      </c>
      <c r="E1011" s="7">
        <v>0</v>
      </c>
      <c r="F1011" s="7">
        <v>0</v>
      </c>
      <c r="G1011" s="8">
        <f t="shared" ref="G1011:G1074" si="32">B1011/1000*C1011+B1011/500*D1011</f>
        <v>198647.65161</v>
      </c>
      <c r="H1011" s="8">
        <f t="shared" si="31"/>
        <v>0.35999999940395355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11780403.01</v>
      </c>
      <c r="D1012" s="2">
        <f>BILANCA!E7</f>
        <v>13027517.370000001</v>
      </c>
      <c r="E1012" s="2">
        <v>0</v>
      </c>
      <c r="F1012" s="2">
        <v>0</v>
      </c>
      <c r="G1012" s="3">
        <f t="shared" si="32"/>
        <v>75670.875500000009</v>
      </c>
      <c r="H1012" s="3">
        <f t="shared" si="31"/>
        <v>0.38000000081956387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0.4</v>
      </c>
      <c r="D1013" s="2">
        <f>BILANCA!E8</f>
        <v>0.4</v>
      </c>
      <c r="E1013" s="2">
        <v>0</v>
      </c>
      <c r="F1013" s="2">
        <v>0</v>
      </c>
      <c r="G1013" s="3">
        <f t="shared" si="32"/>
        <v>3.6000000000000003E-3</v>
      </c>
      <c r="H1013" s="3">
        <f t="shared" si="31"/>
        <v>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0.4</v>
      </c>
      <c r="D1014" s="2">
        <f>BILANCA!E9</f>
        <v>0.4</v>
      </c>
      <c r="E1014" s="2">
        <v>0</v>
      </c>
      <c r="F1014" s="2">
        <v>0</v>
      </c>
      <c r="G1014" s="3">
        <f t="shared" si="32"/>
        <v>4.8000000000000004E-3</v>
      </c>
      <c r="H1014" s="3">
        <f t="shared" si="31"/>
        <v>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10000607.639999999</v>
      </c>
      <c r="D1017" s="2">
        <f>BILANCA!E12</f>
        <v>9498448.1400000006</v>
      </c>
      <c r="E1017" s="2">
        <v>0</v>
      </c>
      <c r="F1017" s="2">
        <v>0</v>
      </c>
      <c r="G1017" s="3">
        <f t="shared" si="32"/>
        <v>202982.52744000003</v>
      </c>
      <c r="H1017" s="3">
        <f t="shared" si="31"/>
        <v>0.50000000186264515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7027582.71</v>
      </c>
      <c r="D1018" s="2">
        <f>BILANCA!E13</f>
        <v>6900718.2300000004</v>
      </c>
      <c r="E1018" s="2">
        <v>0</v>
      </c>
      <c r="F1018" s="2">
        <v>0</v>
      </c>
      <c r="G1018" s="3">
        <f t="shared" si="32"/>
        <v>166632.15336</v>
      </c>
      <c r="H1018" s="3">
        <f t="shared" si="31"/>
        <v>0.52000000048428774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6724473.4699999997</v>
      </c>
      <c r="D1020" s="2">
        <f>BILANCA!E15</f>
        <v>6724473.4699999997</v>
      </c>
      <c r="E1020" s="2">
        <v>0</v>
      </c>
      <c r="F1020" s="2">
        <v>0</v>
      </c>
      <c r="G1020" s="3">
        <f t="shared" si="32"/>
        <v>201734.2041</v>
      </c>
      <c r="H1020" s="3">
        <f t="shared" si="31"/>
        <v>0.93999999947845936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1922481.94</v>
      </c>
      <c r="D1022" s="2">
        <f>BILANCA!E17</f>
        <v>1922481.94</v>
      </c>
      <c r="E1022" s="2">
        <v>0</v>
      </c>
      <c r="F1022" s="2">
        <v>0</v>
      </c>
      <c r="G1022" s="3">
        <f t="shared" si="32"/>
        <v>69209.349839999995</v>
      </c>
      <c r="H1022" s="3">
        <f t="shared" si="31"/>
        <v>0.12000000011175871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1619372.7</v>
      </c>
      <c r="D1023" s="2">
        <f>BILANCA!E18</f>
        <v>1746237.18</v>
      </c>
      <c r="E1023" s="2">
        <v>0</v>
      </c>
      <c r="F1023" s="2">
        <v>0</v>
      </c>
      <c r="G1023" s="3">
        <f t="shared" si="32"/>
        <v>66454.011780000001</v>
      </c>
      <c r="H1023" s="3">
        <f t="shared" si="31"/>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817600.71</v>
      </c>
      <c r="D1024" s="2">
        <f>BILANCA!E19</f>
        <v>555168.5400000005</v>
      </c>
      <c r="E1024" s="2">
        <v>0</v>
      </c>
      <c r="F1024" s="2">
        <v>0</v>
      </c>
      <c r="G1024" s="3">
        <f t="shared" si="32"/>
        <v>26991.129060000014</v>
      </c>
      <c r="H1024" s="3">
        <f t="shared" si="31"/>
        <v>0.74999999953433871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3147424.54</v>
      </c>
      <c r="D1025" s="2">
        <f>BILANCA!E20</f>
        <v>3172399.85</v>
      </c>
      <c r="E1025" s="2">
        <v>0</v>
      </c>
      <c r="F1025" s="2">
        <v>0</v>
      </c>
      <c r="G1025" s="3">
        <f t="shared" si="32"/>
        <v>142383.36360000001</v>
      </c>
      <c r="H1025" s="3">
        <f t="shared" si="31"/>
        <v>0.60999999986961484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227787.36</v>
      </c>
      <c r="D1026" s="2">
        <f>BILANCA!E21</f>
        <v>255495.7</v>
      </c>
      <c r="E1026" s="2">
        <v>0</v>
      </c>
      <c r="F1026" s="2">
        <v>0</v>
      </c>
      <c r="G1026" s="3">
        <f t="shared" si="32"/>
        <v>11820.460160000001</v>
      </c>
      <c r="H1026" s="3">
        <f t="shared" ref="H1026:H1089" si="33">ABS(C1026-ROUND(C1026,0))+ABS(D1026-ROUND(D1026,0))</f>
        <v>0.65999999997438863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192289.83</v>
      </c>
      <c r="D1027" s="2">
        <f>BILANCA!E22</f>
        <v>194214.83</v>
      </c>
      <c r="E1027" s="2">
        <v>0</v>
      </c>
      <c r="F1027" s="2">
        <v>0</v>
      </c>
      <c r="G1027" s="3">
        <f t="shared" si="32"/>
        <v>9872.2313300000005</v>
      </c>
      <c r="H1027" s="3">
        <f t="shared" si="33"/>
        <v>0.34000000002561137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4175.3100000000004</v>
      </c>
      <c r="D1029" s="2">
        <f>BILANCA!E24</f>
        <v>4175.3100000000004</v>
      </c>
      <c r="E1029" s="2">
        <v>0</v>
      </c>
      <c r="F1029" s="2">
        <v>0</v>
      </c>
      <c r="G1029" s="3">
        <f t="shared" si="32"/>
        <v>237.99267000000003</v>
      </c>
      <c r="H1029" s="3">
        <f t="shared" si="33"/>
        <v>0.62000000000080036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36240.550000000003</v>
      </c>
      <c r="D1031" s="2">
        <f>BILANCA!E26</f>
        <v>36871.79</v>
      </c>
      <c r="E1031" s="2">
        <v>0</v>
      </c>
      <c r="F1031" s="2">
        <v>0</v>
      </c>
      <c r="G1031" s="3">
        <f t="shared" si="32"/>
        <v>2309.6667300000004</v>
      </c>
      <c r="H1031" s="3">
        <f t="shared" si="33"/>
        <v>0.6599999999962165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2790316.88</v>
      </c>
      <c r="D1033" s="2">
        <f>BILANCA!E28</f>
        <v>3107988.94</v>
      </c>
      <c r="E1033" s="2">
        <v>0</v>
      </c>
      <c r="F1033" s="2">
        <v>0</v>
      </c>
      <c r="G1033" s="3">
        <f t="shared" si="32"/>
        <v>207144.77948</v>
      </c>
      <c r="H1033" s="3">
        <f t="shared" si="33"/>
        <v>0.18000000016763806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261.27000000001863</v>
      </c>
      <c r="D1034" s="2">
        <f>BILANCA!E29</f>
        <v>0</v>
      </c>
      <c r="E1034" s="2">
        <v>0</v>
      </c>
      <c r="F1034" s="2">
        <v>0</v>
      </c>
      <c r="G1034" s="3">
        <f t="shared" si="32"/>
        <v>6.2704800000004468</v>
      </c>
      <c r="H1034" s="3">
        <f t="shared" si="33"/>
        <v>0.27000000001862645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228062.42</v>
      </c>
      <c r="D1035" s="2">
        <f>BILANCA!E30</f>
        <v>228062.42</v>
      </c>
      <c r="E1035" s="2">
        <v>0</v>
      </c>
      <c r="F1035" s="2">
        <v>0</v>
      </c>
      <c r="G1035" s="3">
        <f t="shared" si="32"/>
        <v>17104.681500000002</v>
      </c>
      <c r="H1035" s="3">
        <f t="shared" si="33"/>
        <v>0.84000000002561137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227801.15</v>
      </c>
      <c r="D1039" s="2">
        <f>BILANCA!E34</f>
        <v>228062.42</v>
      </c>
      <c r="E1039" s="2">
        <v>0</v>
      </c>
      <c r="F1039" s="2">
        <v>0</v>
      </c>
      <c r="G1039" s="3">
        <f t="shared" si="32"/>
        <v>19833.853710000003</v>
      </c>
      <c r="H1039" s="3">
        <f t="shared" si="33"/>
        <v>0.57000000000698492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1129.05</v>
      </c>
      <c r="D1040" s="2">
        <f>BILANCA!E35</f>
        <v>1129.05</v>
      </c>
      <c r="E1040" s="2">
        <v>0</v>
      </c>
      <c r="F1040" s="2">
        <v>0</v>
      </c>
      <c r="G1040" s="3">
        <f t="shared" si="32"/>
        <v>101.61449999999999</v>
      </c>
      <c r="H1040" s="3">
        <f t="shared" si="33"/>
        <v>9.9999999999909051E-2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1170.25</v>
      </c>
      <c r="D1042" s="2">
        <f>BILANCA!E37</f>
        <v>1170.25</v>
      </c>
      <c r="E1042" s="2">
        <v>0</v>
      </c>
      <c r="F1042" s="2">
        <v>0</v>
      </c>
      <c r="G1042" s="3">
        <f t="shared" si="32"/>
        <v>112.34399999999999</v>
      </c>
      <c r="H1042" s="3">
        <f t="shared" si="33"/>
        <v>0.5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41.2</v>
      </c>
      <c r="D1045" s="2">
        <f>BILANCA!E40</f>
        <v>41.2</v>
      </c>
      <c r="E1045" s="2">
        <v>0</v>
      </c>
      <c r="F1045" s="2">
        <v>0</v>
      </c>
      <c r="G1045" s="3">
        <f t="shared" si="32"/>
        <v>4.3260000000000005</v>
      </c>
      <c r="H1045" s="3">
        <f t="shared" si="33"/>
        <v>0.40000000000000568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2154033.9</v>
      </c>
      <c r="D1050" s="2">
        <f>BILANCA!E45</f>
        <v>2041432.3199999998</v>
      </c>
      <c r="E1050" s="2">
        <v>0</v>
      </c>
      <c r="F1050" s="2">
        <v>0</v>
      </c>
      <c r="G1050" s="3">
        <f t="shared" si="32"/>
        <v>249475.94159999999</v>
      </c>
      <c r="H1050" s="3">
        <f t="shared" si="33"/>
        <v>0.41999999992549419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3150352.83</v>
      </c>
      <c r="D1052" s="2">
        <f>BILANCA!E47</f>
        <v>3788806.09</v>
      </c>
      <c r="E1052" s="2">
        <v>0</v>
      </c>
      <c r="F1052" s="2">
        <v>0</v>
      </c>
      <c r="G1052" s="3">
        <f t="shared" si="32"/>
        <v>450574.53042000002</v>
      </c>
      <c r="H1052" s="3">
        <f t="shared" si="33"/>
        <v>0.25999999977648258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996318.93</v>
      </c>
      <c r="D1055" s="2">
        <f>BILANCA!E50</f>
        <v>1747373.77</v>
      </c>
      <c r="E1055" s="2">
        <v>0</v>
      </c>
      <c r="F1055" s="2">
        <v>0</v>
      </c>
      <c r="G1055" s="3">
        <f t="shared" si="32"/>
        <v>202097.99115000002</v>
      </c>
      <c r="H1055" s="3">
        <f t="shared" si="33"/>
        <v>0.29999999993015081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38111.279999999999</v>
      </c>
      <c r="D1059" s="2">
        <f>BILANCA!E54</f>
        <v>41913.26</v>
      </c>
      <c r="E1059" s="2">
        <v>0</v>
      </c>
      <c r="F1059" s="2">
        <v>0</v>
      </c>
      <c r="G1059" s="3">
        <f t="shared" si="32"/>
        <v>5974.9522000000006</v>
      </c>
      <c r="H1059" s="3">
        <f t="shared" si="33"/>
        <v>0.54000000000087311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38111.279999999999</v>
      </c>
      <c r="D1060" s="2">
        <f>BILANCA!E55</f>
        <v>41913.26</v>
      </c>
      <c r="E1060" s="2">
        <v>0</v>
      </c>
      <c r="F1060" s="2">
        <v>0</v>
      </c>
      <c r="G1060" s="3">
        <f t="shared" si="32"/>
        <v>6096.89</v>
      </c>
      <c r="H1060" s="3">
        <f t="shared" si="33"/>
        <v>0.54000000000087311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1779794.97</v>
      </c>
      <c r="D1061" s="2">
        <f>BILANCA!E56</f>
        <v>3529068.83</v>
      </c>
      <c r="E1061" s="2">
        <v>0</v>
      </c>
      <c r="F1061" s="2">
        <v>0</v>
      </c>
      <c r="G1061" s="3">
        <f t="shared" si="32"/>
        <v>450734.56412999996</v>
      </c>
      <c r="H1061" s="3">
        <f t="shared" si="33"/>
        <v>0.19999999995343387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1779794.97</v>
      </c>
      <c r="D1062" s="2">
        <f>BILANCA!E57</f>
        <v>3529068.83</v>
      </c>
      <c r="E1062" s="2">
        <v>0</v>
      </c>
      <c r="F1062" s="2">
        <v>0</v>
      </c>
      <c r="G1062" s="3">
        <f t="shared" si="32"/>
        <v>459572.49676000001</v>
      </c>
      <c r="H1062" s="3">
        <f t="shared" si="33"/>
        <v>0.19999999995343387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57954298.659999996</v>
      </c>
      <c r="D1074" s="2">
        <f>BILANCA!E69</f>
        <v>51428957.600000001</v>
      </c>
      <c r="E1074" s="2">
        <v>0</v>
      </c>
      <c r="F1074" s="2">
        <v>0</v>
      </c>
      <c r="G1074" s="3">
        <f t="shared" si="32"/>
        <v>10291981.687040001</v>
      </c>
      <c r="H1074" s="3">
        <f t="shared" si="33"/>
        <v>0.74000000208616257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2522779.2800000003</v>
      </c>
      <c r="D1087" s="2">
        <f>BILANCA!E82</f>
        <v>3082084.93</v>
      </c>
      <c r="E1087" s="2">
        <v>0</v>
      </c>
      <c r="F1087" s="2">
        <v>0</v>
      </c>
      <c r="G1087" s="3">
        <f t="shared" si="34"/>
        <v>668895.08377999999</v>
      </c>
      <c r="H1087" s="3">
        <f t="shared" si="33"/>
        <v>0.35000000009313226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2588.09</v>
      </c>
      <c r="D1089" s="2">
        <f>BILANCA!E84</f>
        <v>2264.87</v>
      </c>
      <c r="E1089" s="2">
        <v>0</v>
      </c>
      <c r="F1089" s="2">
        <v>0</v>
      </c>
      <c r="G1089" s="3">
        <f t="shared" si="34"/>
        <v>562.30856999999992</v>
      </c>
      <c r="H1089" s="3">
        <f t="shared" si="33"/>
        <v>0.22000000000025466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6648.62</v>
      </c>
      <c r="D1090" s="2">
        <f>BILANCA!E85</f>
        <v>6378.75</v>
      </c>
      <c r="E1090" s="2">
        <v>0</v>
      </c>
      <c r="F1090" s="2">
        <v>0</v>
      </c>
      <c r="G1090" s="3">
        <f t="shared" si="34"/>
        <v>1552.4895999999999</v>
      </c>
      <c r="H1090" s="3">
        <f t="shared" ref="H1090:H1153" si="35">ABS(C1090-ROUND(C1090,0))+ABS(D1090-ROUND(D1090,0))</f>
        <v>0.63000000000010914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4815.67</v>
      </c>
      <c r="D1091" s="2">
        <f>BILANCA!E86</f>
        <v>4815.67</v>
      </c>
      <c r="E1091" s="2">
        <v>0</v>
      </c>
      <c r="F1091" s="2">
        <v>0</v>
      </c>
      <c r="G1091" s="3">
        <f t="shared" si="34"/>
        <v>1170.2078100000001</v>
      </c>
      <c r="H1091" s="3">
        <f t="shared" si="35"/>
        <v>0.65999999999985448</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2518358.2400000002</v>
      </c>
      <c r="D1092" s="2">
        <f>BILANCA!E87</f>
        <v>3078256.98</v>
      </c>
      <c r="E1092" s="2">
        <v>0</v>
      </c>
      <c r="F1092" s="2">
        <v>0</v>
      </c>
      <c r="G1092" s="3">
        <f t="shared" si="34"/>
        <v>711339.52040000004</v>
      </c>
      <c r="H1092" s="3">
        <f t="shared" si="35"/>
        <v>0.26000000024214387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43244485.979999997</v>
      </c>
      <c r="D1152" s="2">
        <f>BILANCA!E147</f>
        <v>48346405.57</v>
      </c>
      <c r="E1152" s="2">
        <v>0</v>
      </c>
      <c r="F1152" s="2">
        <v>0</v>
      </c>
      <c r="G1152" s="3">
        <f t="shared" si="36"/>
        <v>19871096.191039998</v>
      </c>
      <c r="H1152" s="3">
        <f t="shared" si="35"/>
        <v>0.45000000298023224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43244485.979999997</v>
      </c>
      <c r="D1167" s="2">
        <f>BILANCA!E162</f>
        <v>48346405.57</v>
      </c>
      <c r="E1167" s="2">
        <v>0</v>
      </c>
      <c r="F1167" s="2">
        <v>0</v>
      </c>
      <c r="G1167" s="3">
        <f t="shared" si="36"/>
        <v>21970155.647840001</v>
      </c>
      <c r="H1167" s="3">
        <f t="shared" si="37"/>
        <v>0.45000000298023224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14384.67</v>
      </c>
      <c r="D1170" s="2">
        <f>BILANCA!E165</f>
        <v>467.10000000000036</v>
      </c>
      <c r="E1170" s="2">
        <v>0</v>
      </c>
      <c r="F1170" s="2">
        <v>0</v>
      </c>
      <c r="G1170" s="3">
        <f t="shared" si="36"/>
        <v>2451.0192000000002</v>
      </c>
      <c r="H1170" s="3">
        <f t="shared" si="37"/>
        <v>0.43000000000029104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14384.67</v>
      </c>
      <c r="D1172" s="2">
        <f>BILANCA!E167</f>
        <v>14851.77</v>
      </c>
      <c r="E1172" s="2">
        <v>0</v>
      </c>
      <c r="F1172" s="2">
        <v>0</v>
      </c>
      <c r="G1172" s="3">
        <f t="shared" si="36"/>
        <v>7142.2900200000004</v>
      </c>
      <c r="H1172" s="3">
        <f t="shared" si="37"/>
        <v>0.55999999999949068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14384.67</v>
      </c>
      <c r="E1175" s="2">
        <v>0</v>
      </c>
      <c r="F1175" s="2">
        <v>0</v>
      </c>
      <c r="G1175" s="3">
        <f t="shared" si="36"/>
        <v>4746.9411</v>
      </c>
      <c r="H1175" s="3">
        <f t="shared" si="37"/>
        <v>0.32999999999992724</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12172648.73</v>
      </c>
      <c r="D1176" s="2">
        <f>BILANCA!E171</f>
        <v>0</v>
      </c>
      <c r="E1176" s="2">
        <v>0</v>
      </c>
      <c r="F1176" s="2">
        <v>0</v>
      </c>
      <c r="G1176" s="3">
        <f t="shared" si="36"/>
        <v>2020659.6891800002</v>
      </c>
      <c r="H1176" s="3">
        <f t="shared" si="37"/>
        <v>0.26999999955296516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12172648.73</v>
      </c>
      <c r="D1179" s="2">
        <f>BILANCA!E174</f>
        <v>0</v>
      </c>
      <c r="E1179" s="2">
        <v>0</v>
      </c>
      <c r="F1179" s="2">
        <v>0</v>
      </c>
      <c r="G1179" s="3">
        <f t="shared" si="36"/>
        <v>2057177.6353700003</v>
      </c>
      <c r="H1179" s="3">
        <f t="shared" si="37"/>
        <v>0.26999999955296516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69734701.669999987</v>
      </c>
      <c r="D1180" s="2">
        <f>BILANCA!E176</f>
        <v>64456474.969999999</v>
      </c>
      <c r="E1180" s="2">
        <v>0</v>
      </c>
      <c r="F1180" s="2">
        <v>0</v>
      </c>
      <c r="G1180" s="3">
        <f t="shared" si="36"/>
        <v>33770100.773699999</v>
      </c>
      <c r="H1180" s="3">
        <f t="shared" si="37"/>
        <v>0.36000001430511475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15112597.289999999</v>
      </c>
      <c r="D1181" s="2">
        <f>BILANCA!E177</f>
        <v>19563326.460000001</v>
      </c>
      <c r="E1181" s="2">
        <v>0</v>
      </c>
      <c r="F1181" s="2">
        <v>0</v>
      </c>
      <c r="G1181" s="3">
        <f t="shared" si="36"/>
        <v>9274911.785910001</v>
      </c>
      <c r="H1181" s="3">
        <f t="shared" si="37"/>
        <v>0.75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12471909.77</v>
      </c>
      <c r="D1182" s="2">
        <f>BILANCA!E178</f>
        <v>16577571.59</v>
      </c>
      <c r="E1182" s="2">
        <v>0</v>
      </c>
      <c r="F1182" s="2">
        <v>0</v>
      </c>
      <c r="G1182" s="3">
        <f t="shared" si="36"/>
        <v>7847853.1073999982</v>
      </c>
      <c r="H1182" s="3">
        <f t="shared" si="37"/>
        <v>0.64000000059604645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1303282.3799999999</v>
      </c>
      <c r="D1183" s="2">
        <f>BILANCA!E179</f>
        <v>1345883.29</v>
      </c>
      <c r="E1183" s="2">
        <v>0</v>
      </c>
      <c r="F1183" s="2">
        <v>0</v>
      </c>
      <c r="G1183" s="3">
        <f t="shared" si="36"/>
        <v>691143.47007999988</v>
      </c>
      <c r="H1183" s="3">
        <f t="shared" si="37"/>
        <v>0.66999999992549419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280714.92</v>
      </c>
      <c r="D1184" s="2">
        <f>BILANCA!E180</f>
        <v>234729.96</v>
      </c>
      <c r="E1184" s="2">
        <v>0</v>
      </c>
      <c r="F1184" s="2">
        <v>0</v>
      </c>
      <c r="G1184" s="3">
        <f t="shared" si="36"/>
        <v>130530.42215999999</v>
      </c>
      <c r="H1184" s="3">
        <f t="shared" si="37"/>
        <v>0.12000000002444722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576.15</v>
      </c>
      <c r="D1185" s="2">
        <f>BILANCA!E181</f>
        <v>607.20000000000005</v>
      </c>
      <c r="E1185" s="2">
        <v>0</v>
      </c>
      <c r="F1185" s="2">
        <v>0</v>
      </c>
      <c r="G1185" s="3">
        <f t="shared" si="36"/>
        <v>313.34625</v>
      </c>
      <c r="H1185" s="3">
        <f t="shared" si="37"/>
        <v>0.35000000000002274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576.15</v>
      </c>
      <c r="D1188" s="2">
        <f>BILANCA!E184</f>
        <v>607.20000000000005</v>
      </c>
      <c r="E1188" s="2">
        <v>0</v>
      </c>
      <c r="F1188" s="2">
        <v>0</v>
      </c>
      <c r="G1188" s="3">
        <f t="shared" si="36"/>
        <v>318.71789999999999</v>
      </c>
      <c r="H1188" s="3">
        <f t="shared" si="37"/>
        <v>0.35000000000002274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3644.84</v>
      </c>
      <c r="E1190" s="2">
        <v>0</v>
      </c>
      <c r="F1190" s="2">
        <v>0</v>
      </c>
      <c r="G1190" s="3">
        <f t="shared" si="36"/>
        <v>1312.1424</v>
      </c>
      <c r="H1190" s="3">
        <f t="shared" si="37"/>
        <v>0.15999999999985448</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3644.84</v>
      </c>
      <c r="E1195" s="2">
        <v>0</v>
      </c>
      <c r="F1195" s="2">
        <v>0</v>
      </c>
      <c r="G1195" s="3">
        <f t="shared" si="36"/>
        <v>1348.5907999999999</v>
      </c>
      <c r="H1195" s="3">
        <f t="shared" si="37"/>
        <v>0.15999999999985448</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10864311.4</v>
      </c>
      <c r="D1198" s="2">
        <f>BILANCA!E194</f>
        <v>14963594.119999999</v>
      </c>
      <c r="E1198" s="2">
        <v>0</v>
      </c>
      <c r="F1198" s="2">
        <v>0</v>
      </c>
      <c r="G1198" s="3">
        <f t="shared" si="36"/>
        <v>7668801.9323199997</v>
      </c>
      <c r="H1198" s="3">
        <f t="shared" si="37"/>
        <v>0.51999999955296516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23024.92</v>
      </c>
      <c r="D1200" s="2">
        <f>BILANCA!E196</f>
        <v>29112.18</v>
      </c>
      <c r="E1200" s="2">
        <v>0</v>
      </c>
      <c r="F1200" s="2">
        <v>0</v>
      </c>
      <c r="G1200" s="3">
        <f t="shared" si="36"/>
        <v>15437.3632</v>
      </c>
      <c r="H1200" s="3">
        <f t="shared" si="37"/>
        <v>0.26000000000203727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4455.5</v>
      </c>
      <c r="D1201" s="2">
        <f>BILANCA!E197</f>
        <v>809</v>
      </c>
      <c r="E1201" s="2">
        <v>0</v>
      </c>
      <c r="F1201" s="2">
        <v>0</v>
      </c>
      <c r="G1201" s="3">
        <f t="shared" si="36"/>
        <v>1160.0385000000001</v>
      </c>
      <c r="H1201" s="3">
        <f t="shared" si="37"/>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4455.5</v>
      </c>
      <c r="D1203" s="2">
        <f>BILANCA!E199</f>
        <v>809</v>
      </c>
      <c r="E1203" s="2">
        <v>0</v>
      </c>
      <c r="F1203" s="2">
        <v>0</v>
      </c>
      <c r="G1203" s="3">
        <f t="shared" ref="G1203:G1266" si="38">B1203/1000*C1203+B1203/500*D1203</f>
        <v>1172.1855</v>
      </c>
      <c r="H1203" s="3">
        <f t="shared" si="37"/>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2636232.02</v>
      </c>
      <c r="D1251" s="2">
        <f>BILANCA!E247</f>
        <v>2984945.87</v>
      </c>
      <c r="E1251" s="2">
        <v>0</v>
      </c>
      <c r="F1251" s="2">
        <v>0</v>
      </c>
      <c r="G1251" s="3">
        <f t="shared" si="38"/>
        <v>2074075.8261599999</v>
      </c>
      <c r="H1251" s="3">
        <f t="shared" si="39"/>
        <v>0.14999999990686774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54622104.379999995</v>
      </c>
      <c r="D1255" s="2">
        <f>BILANCA!E251</f>
        <v>44893148.509999998</v>
      </c>
      <c r="E1255" s="2">
        <v>0</v>
      </c>
      <c r="F1255" s="2">
        <v>0</v>
      </c>
      <c r="G1255" s="3">
        <f t="shared" si="38"/>
        <v>35380058.342999995</v>
      </c>
      <c r="H1255" s="3">
        <f t="shared" si="39"/>
        <v>0.86999999731779099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11780403.01</v>
      </c>
      <c r="D1256" s="2">
        <f>BILANCA!E252</f>
        <v>13027517.369999999</v>
      </c>
      <c r="E1256" s="2">
        <v>0</v>
      </c>
      <c r="F1256" s="2">
        <v>0</v>
      </c>
      <c r="G1256" s="3">
        <f t="shared" si="38"/>
        <v>9307517.6864999998</v>
      </c>
      <c r="H1256" s="3">
        <f t="shared" si="39"/>
        <v>0.37999999895691872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11780403.01</v>
      </c>
      <c r="D1257" s="2">
        <f>BILANCA!E253</f>
        <v>13027517.369999999</v>
      </c>
      <c r="E1257" s="2">
        <v>0</v>
      </c>
      <c r="F1257" s="2">
        <v>0</v>
      </c>
      <c r="G1257" s="3">
        <f t="shared" si="38"/>
        <v>9345353.1242499985</v>
      </c>
      <c r="H1257" s="3">
        <f t="shared" si="39"/>
        <v>0.37999999895691872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42841701.369999997</v>
      </c>
      <c r="D1259" s="2">
        <f>BILANCA!E255</f>
        <v>31869275.98</v>
      </c>
      <c r="E1259" s="2">
        <v>0</v>
      </c>
      <c r="F1259" s="2">
        <v>0</v>
      </c>
      <c r="G1259" s="3">
        <f t="shared" si="38"/>
        <v>26538483.079169996</v>
      </c>
      <c r="H1259" s="3">
        <f t="shared" si="39"/>
        <v>0.38999999687075615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42846156.869999997</v>
      </c>
      <c r="D1260" s="2">
        <f>BILANCA!E256</f>
        <v>31870084.98</v>
      </c>
      <c r="E1260" s="2">
        <v>0</v>
      </c>
      <c r="F1260" s="2">
        <v>0</v>
      </c>
      <c r="G1260" s="3">
        <f t="shared" si="38"/>
        <v>26646581.7075</v>
      </c>
      <c r="H1260" s="3">
        <f t="shared" si="39"/>
        <v>0.15000000223517418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42846156.869999997</v>
      </c>
      <c r="D1261" s="2">
        <f>BILANCA!E257</f>
        <v>31870084.98</v>
      </c>
      <c r="E1261" s="2">
        <v>0</v>
      </c>
      <c r="F1261" s="2">
        <v>0</v>
      </c>
      <c r="G1261" s="3">
        <f t="shared" si="38"/>
        <v>26753168.034329999</v>
      </c>
      <c r="H1261" s="3">
        <f t="shared" si="39"/>
        <v>0.15000000223517418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4455.5</v>
      </c>
      <c r="D1264" s="2">
        <f>BILANCA!E260</f>
        <v>809</v>
      </c>
      <c r="E1264" s="2">
        <v>0</v>
      </c>
      <c r="F1264" s="2">
        <v>0</v>
      </c>
      <c r="G1264" s="3">
        <f t="shared" si="38"/>
        <v>1542.6690000000001</v>
      </c>
      <c r="H1264" s="3">
        <f t="shared" si="39"/>
        <v>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4455.5</v>
      </c>
      <c r="D1266" s="2">
        <f>BILANCA!E262</f>
        <v>809</v>
      </c>
      <c r="E1266" s="2">
        <v>0</v>
      </c>
      <c r="F1266" s="2">
        <v>0</v>
      </c>
      <c r="G1266" s="3">
        <f t="shared" si="38"/>
        <v>1554.816</v>
      </c>
      <c r="H1266" s="3">
        <f t="shared" si="39"/>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3644.84</v>
      </c>
      <c r="E1268" s="2">
        <v>0</v>
      </c>
      <c r="F1268" s="2">
        <v>0</v>
      </c>
      <c r="G1268" s="3">
        <f t="shared" si="40"/>
        <v>1880.7374400000001</v>
      </c>
      <c r="H1268" s="3">
        <f t="shared" si="39"/>
        <v>0.15999999999985448</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3644.84</v>
      </c>
      <c r="E1274" s="2">
        <v>0</v>
      </c>
      <c r="F1274" s="2">
        <v>0</v>
      </c>
      <c r="G1274" s="3">
        <f t="shared" si="40"/>
        <v>1924.4755200000002</v>
      </c>
      <c r="H1274" s="3">
        <f t="shared" si="39"/>
        <v>0.15999999999985448</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71592801.579999998</v>
      </c>
      <c r="D1301" s="2">
        <f>BILANCA!E297</f>
        <v>434552843.05000001</v>
      </c>
      <c r="E1301" s="2">
        <v>0</v>
      </c>
      <c r="F1301" s="2">
        <v>0</v>
      </c>
      <c r="G1301" s="3">
        <f t="shared" si="40"/>
        <v>273743259.91487998</v>
      </c>
      <c r="H1301" s="3">
        <f t="shared" si="41"/>
        <v>0.4700000137090683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71592801.579999998</v>
      </c>
      <c r="D1302" s="2">
        <f>BILANCA!E298</f>
        <v>434552843.05000001</v>
      </c>
      <c r="E1302" s="2">
        <v>0</v>
      </c>
      <c r="F1302" s="2">
        <v>0</v>
      </c>
      <c r="G1302" s="3">
        <f t="shared" si="40"/>
        <v>274683958.40256</v>
      </c>
      <c r="H1302" s="3">
        <f t="shared" si="41"/>
        <v>0.4700000137090683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43244485.979999997</v>
      </c>
      <c r="D1306" s="2">
        <f>BILANCA!E303</f>
        <v>48346405.57</v>
      </c>
      <c r="E1306" s="2">
        <v>0</v>
      </c>
      <c r="F1306" s="2">
        <v>0</v>
      </c>
      <c r="G1306" s="3">
        <f t="shared" si="40"/>
        <v>41421439.947519995</v>
      </c>
      <c r="H1306" s="3">
        <f t="shared" si="41"/>
        <v>0.45000000298023224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14384.67</v>
      </c>
      <c r="D1308" s="2">
        <f>BILANCA!E305</f>
        <v>14384.67</v>
      </c>
      <c r="E1308" s="2">
        <v>0</v>
      </c>
      <c r="F1308" s="2">
        <v>0</v>
      </c>
      <c r="G1308" s="3">
        <f t="shared" si="40"/>
        <v>12859.894980000001</v>
      </c>
      <c r="H1308" s="3">
        <f t="shared" si="41"/>
        <v>0.65999999999985448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467.1</v>
      </c>
      <c r="E1309" s="2">
        <v>0</v>
      </c>
      <c r="F1309" s="2">
        <v>0</v>
      </c>
      <c r="G1309" s="3">
        <f t="shared" si="40"/>
        <v>279.32580000000002</v>
      </c>
      <c r="H1309" s="3">
        <f t="shared" si="41"/>
        <v>0.10000000000002274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33434.800000000003</v>
      </c>
      <c r="D1311" s="2">
        <f>BILANCA!E308</f>
        <v>45298.41</v>
      </c>
      <c r="E1311" s="2">
        <v>0</v>
      </c>
      <c r="F1311" s="2">
        <v>0</v>
      </c>
      <c r="G1311" s="3">
        <f t="shared" si="40"/>
        <v>37333.517619999999</v>
      </c>
      <c r="H1311" s="3">
        <f t="shared" si="41"/>
        <v>0.61000000000058208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23009.54</v>
      </c>
      <c r="D1312" s="2">
        <f>BILANCA!E309</f>
        <v>23236.59</v>
      </c>
      <c r="E1312" s="2">
        <v>0</v>
      </c>
      <c r="F1312" s="2">
        <v>0</v>
      </c>
      <c r="G1312" s="3">
        <f t="shared" si="40"/>
        <v>20983.781439999999</v>
      </c>
      <c r="H1312" s="3">
        <f t="shared" si="41"/>
        <v>0.86999999999898137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2461913.9</v>
      </c>
      <c r="D1314" s="2">
        <f>BILANCA!E311</f>
        <v>2753709.6</v>
      </c>
      <c r="E1314" s="2">
        <v>0</v>
      </c>
      <c r="F1314" s="2">
        <v>0</v>
      </c>
      <c r="G1314" s="3">
        <f t="shared" si="40"/>
        <v>2422677.2623999999</v>
      </c>
      <c r="H1314" s="3">
        <f t="shared" si="41"/>
        <v>0.5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256012.38</v>
      </c>
      <c r="E1318" s="2">
        <v>0</v>
      </c>
      <c r="F1318" s="2">
        <v>0</v>
      </c>
      <c r="G1318" s="3">
        <f t="shared" si="40"/>
        <v>157703.62607999999</v>
      </c>
      <c r="H1318" s="3">
        <f t="shared" si="41"/>
        <v>0.38000000000465661</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20257771.010000002</v>
      </c>
      <c r="D1338" s="2">
        <f>BILANCA!E335</f>
        <v>48346405.57</v>
      </c>
      <c r="E1338" s="2">
        <v>0</v>
      </c>
      <c r="F1338" s="2">
        <v>0</v>
      </c>
      <c r="G1338" s="3">
        <f t="shared" si="42"/>
        <v>38359790.945200004</v>
      </c>
      <c r="H1338" s="3">
        <f t="shared" si="41"/>
        <v>0.44000000134110451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1957402.81</v>
      </c>
      <c r="E1339" s="2">
        <v>0</v>
      </c>
      <c r="F1339" s="2">
        <v>0</v>
      </c>
      <c r="G1339" s="3">
        <f t="shared" si="42"/>
        <v>1287971.0489800002</v>
      </c>
      <c r="H1339" s="3">
        <f t="shared" si="41"/>
        <v>0.18999999994412065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12471909.77</v>
      </c>
      <c r="D1340" s="2">
        <f>BILANCA!E337</f>
        <v>14620168.779999999</v>
      </c>
      <c r="E1340" s="2">
        <v>0</v>
      </c>
      <c r="F1340" s="2">
        <v>0</v>
      </c>
      <c r="G1340" s="3">
        <f t="shared" si="42"/>
        <v>13765041.618900001</v>
      </c>
      <c r="H1340" s="3">
        <f t="shared" si="41"/>
        <v>0.45000000111758709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4455.5</v>
      </c>
      <c r="D1342" s="2">
        <f>BILANCA!E339</f>
        <v>809</v>
      </c>
      <c r="E1342" s="2">
        <v>0</v>
      </c>
      <c r="F1342" s="2">
        <v>0</v>
      </c>
      <c r="G1342" s="3">
        <f t="shared" si="42"/>
        <v>2016.402</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23024.92</v>
      </c>
      <c r="D1347" s="2">
        <f>BILANCA!E344</f>
        <v>29112.18</v>
      </c>
      <c r="E1347" s="2">
        <v>0</v>
      </c>
      <c r="F1347" s="2">
        <v>0</v>
      </c>
      <c r="G1347" s="3">
        <f t="shared" si="42"/>
        <v>27381.007360000003</v>
      </c>
      <c r="H1347" s="3">
        <f t="shared" si="43"/>
        <v>0.26000000000203727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117632.64</v>
      </c>
      <c r="D1370" s="2">
        <f>BILANCA!E367</f>
        <v>185868.97</v>
      </c>
      <c r="E1370" s="2">
        <v>0</v>
      </c>
      <c r="F1370" s="2">
        <v>0</v>
      </c>
      <c r="G1370" s="3">
        <f t="shared" si="42"/>
        <v>176173.40879999998</v>
      </c>
      <c r="H1370" s="3">
        <f t="shared" si="43"/>
        <v>0.38999999999941792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2490725.5699999998</v>
      </c>
      <c r="D1382" s="2">
        <f>BILANCA!E379</f>
        <v>2768010.61</v>
      </c>
      <c r="E1382" s="2">
        <v>0</v>
      </c>
      <c r="F1382" s="2">
        <v>0</v>
      </c>
      <c r="G1382" s="3">
        <f t="shared" si="42"/>
        <v>2985949.8058799999</v>
      </c>
      <c r="H1382" s="3">
        <f t="shared" si="43"/>
        <v>0.82000000029802322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27873.81</v>
      </c>
      <c r="D1383" s="2">
        <f>BILANCA!E380</f>
        <v>31066.29</v>
      </c>
      <c r="E1383" s="2">
        <v>0</v>
      </c>
      <c r="F1383" s="2">
        <v>0</v>
      </c>
      <c r="G1383" s="3">
        <f t="shared" si="42"/>
        <v>33572.383470000001</v>
      </c>
      <c r="H1383" s="3">
        <f t="shared" si="43"/>
        <v>0.47999999999956344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5.32</v>
      </c>
      <c r="E1384" s="2">
        <v>0</v>
      </c>
      <c r="F1384" s="2">
        <v>0</v>
      </c>
      <c r="G1384" s="3">
        <f t="shared" si="42"/>
        <v>3.9793600000000002</v>
      </c>
      <c r="H1384" s="3">
        <f t="shared" si="43"/>
        <v>0.32000000000000028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0.01</v>
      </c>
      <c r="E1387" s="2">
        <v>0</v>
      </c>
      <c r="F1387" s="2">
        <v>0</v>
      </c>
      <c r="G1387" s="3">
        <f t="shared" si="42"/>
        <v>7.5399999999999998E-3</v>
      </c>
      <c r="H1387" s="3">
        <f t="shared" si="43"/>
        <v>0.01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226309.09</v>
      </c>
      <c r="D1390" s="2">
        <f>BILANCA!E387</f>
        <v>130213.04</v>
      </c>
      <c r="E1390" s="2">
        <v>0</v>
      </c>
      <c r="F1390" s="2">
        <v>0</v>
      </c>
      <c r="G1390" s="3">
        <f t="shared" si="42"/>
        <v>184959.36459999997</v>
      </c>
      <c r="H1390" s="3">
        <f t="shared" si="43"/>
        <v>0.1299999999901047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67485977.659999996</v>
      </c>
      <c r="D1394" s="2">
        <f>BILANCA!E391</f>
        <v>74766987.989999995</v>
      </c>
      <c r="E1394" s="2">
        <v>0</v>
      </c>
      <c r="F1394" s="2">
        <v>0</v>
      </c>
      <c r="G1394" s="3">
        <f t="shared" si="42"/>
        <v>83335662.197759986</v>
      </c>
      <c r="H1394" s="3">
        <f t="shared" si="43"/>
        <v>0.35000000894069672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3880514.83</v>
      </c>
      <c r="D1395" s="2">
        <f>BILANCA!E392</f>
        <v>3437850.56</v>
      </c>
      <c r="E1395" s="2">
        <v>0</v>
      </c>
      <c r="F1395" s="2">
        <v>0</v>
      </c>
      <c r="G1395" s="3">
        <f t="shared" ref="G1395:G1458" si="44">B1395/1000*C1395+B1395/500*D1395</f>
        <v>4141143.1407500003</v>
      </c>
      <c r="H1395" s="3">
        <f t="shared" si="43"/>
        <v>0.60999999986961484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47984932.590000004</v>
      </c>
      <c r="E1396" s="2">
        <v>0</v>
      </c>
      <c r="F1396" s="2">
        <v>0</v>
      </c>
      <c r="G1396" s="3">
        <f t="shared" si="44"/>
        <v>37044367.959480003</v>
      </c>
      <c r="H1396" s="3">
        <f t="shared" si="43"/>
        <v>0.40999999642372131</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308232858.87</v>
      </c>
      <c r="E1397" s="2">
        <v>0</v>
      </c>
      <c r="F1397" s="2">
        <v>0</v>
      </c>
      <c r="G1397" s="3">
        <f t="shared" si="44"/>
        <v>238572232.76538002</v>
      </c>
      <c r="H1397" s="3">
        <f t="shared" si="43"/>
        <v>0.12999999523162842</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17799532.100000001</v>
      </c>
      <c r="D1431" s="2">
        <f>'RAS-funkcijski'!E35</f>
        <v>19488497.369999997</v>
      </c>
      <c r="E1431" s="2">
        <v>0</v>
      </c>
      <c r="F1431" s="2">
        <v>0</v>
      </c>
      <c r="G1431" s="3">
        <f t="shared" si="44"/>
        <v>1760072.3320399998</v>
      </c>
      <c r="H1431" s="3">
        <f t="shared" si="45"/>
        <v>0.4699999988079071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17794398.940000001</v>
      </c>
      <c r="D1432" s="2">
        <f>'RAS-funkcijski'!E36</f>
        <v>19488497.369999997</v>
      </c>
      <c r="E1432" s="2">
        <v>0</v>
      </c>
      <c r="F1432" s="2">
        <v>0</v>
      </c>
      <c r="G1432" s="3">
        <f t="shared" si="44"/>
        <v>1816684.5977599998</v>
      </c>
      <c r="H1432" s="3">
        <f t="shared" si="45"/>
        <v>0.42999999597668648</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724828.57</v>
      </c>
      <c r="D1433" s="2">
        <f>'RAS-funkcijski'!E37</f>
        <v>243893.81</v>
      </c>
      <c r="E1433" s="2">
        <v>0</v>
      </c>
      <c r="F1433" s="2">
        <v>0</v>
      </c>
      <c r="G1433" s="3">
        <f t="shared" si="44"/>
        <v>40016.334269999999</v>
      </c>
      <c r="H1433" s="3">
        <f t="shared" si="45"/>
        <v>0.62000000005355105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17069570.370000001</v>
      </c>
      <c r="D1434" s="2">
        <f>'RAS-funkcijski'!E38</f>
        <v>19244603.559999999</v>
      </c>
      <c r="E1434" s="2">
        <v>0</v>
      </c>
      <c r="F1434" s="2">
        <v>0</v>
      </c>
      <c r="G1434" s="3">
        <f t="shared" si="44"/>
        <v>1888998.4346600003</v>
      </c>
      <c r="H1434" s="3">
        <f t="shared" si="45"/>
        <v>0.81000000238418579</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5133.16</v>
      </c>
      <c r="D1470" s="2">
        <f>'RAS-funkcijski'!E74</f>
        <v>0</v>
      </c>
      <c r="E1470" s="2">
        <v>0</v>
      </c>
      <c r="F1470" s="2">
        <v>0</v>
      </c>
      <c r="G1470" s="3">
        <f t="shared" si="46"/>
        <v>359.32120000000003</v>
      </c>
      <c r="H1470" s="3">
        <f t="shared" si="45"/>
        <v>0.15999999999985448</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325511308.49000001</v>
      </c>
      <c r="D1525" s="2">
        <f>'RAS-funkcijski'!E129</f>
        <v>387398211.63999999</v>
      </c>
      <c r="E1525" s="2">
        <v>0</v>
      </c>
      <c r="F1525" s="2">
        <v>0</v>
      </c>
      <c r="G1525" s="3">
        <f t="shared" si="48"/>
        <v>137538466.47125</v>
      </c>
      <c r="H1525" s="3">
        <f t="shared" si="47"/>
        <v>0.85000002384185791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39841436.25</v>
      </c>
      <c r="D1526" s="2">
        <f>'RAS-funkcijski'!E130</f>
        <v>27809535.73</v>
      </c>
      <c r="E1526" s="2">
        <v>0</v>
      </c>
      <c r="F1526" s="2">
        <v>0</v>
      </c>
      <c r="G1526" s="3">
        <f t="shared" si="48"/>
        <v>12028023.97146</v>
      </c>
      <c r="H1526" s="3">
        <f t="shared" si="47"/>
        <v>0.51999999955296516</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39841436.25</v>
      </c>
      <c r="D1528" s="2">
        <f>'RAS-funkcijski'!E132</f>
        <v>27809535.73</v>
      </c>
      <c r="E1528" s="2">
        <v>0</v>
      </c>
      <c r="F1528" s="2">
        <v>0</v>
      </c>
      <c r="G1528" s="3">
        <f t="shared" si="48"/>
        <v>12218944.986880001</v>
      </c>
      <c r="H1528" s="3">
        <f t="shared" si="47"/>
        <v>0.51999999955296516</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3914456.83</v>
      </c>
      <c r="D1531" s="2">
        <f>'RAS-funkcijski'!E135</f>
        <v>4091818.74</v>
      </c>
      <c r="E1531" s="2">
        <v>0</v>
      </c>
      <c r="F1531" s="2">
        <v>0</v>
      </c>
      <c r="G1531" s="3">
        <f t="shared" si="48"/>
        <v>1584850.35461</v>
      </c>
      <c r="H1531" s="3">
        <f t="shared" si="47"/>
        <v>0.42999999970197678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83071687.109999999</v>
      </c>
      <c r="D1534" s="2">
        <f>'RAS-funkcijski'!E138</f>
        <v>101488346.73</v>
      </c>
      <c r="E1534" s="2">
        <v>0</v>
      </c>
      <c r="F1534" s="2">
        <v>0</v>
      </c>
      <c r="G1534" s="3">
        <f t="shared" si="48"/>
        <v>38330482.996380001</v>
      </c>
      <c r="H1534" s="3">
        <f t="shared" si="47"/>
        <v>0.37999999523162842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198683728.30000001</v>
      </c>
      <c r="D1536" s="2">
        <f>'RAS-funkcijski'!E140</f>
        <v>254008510.44</v>
      </c>
      <c r="E1536" s="2">
        <v>0</v>
      </c>
      <c r="F1536" s="2">
        <v>0</v>
      </c>
      <c r="G1536" s="3">
        <f t="shared" si="48"/>
        <v>96111301.888480008</v>
      </c>
      <c r="H1536" s="3">
        <f t="shared" si="47"/>
        <v>0.74000000953674316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343310840.59000003</v>
      </c>
      <c r="D1537" s="14">
        <f>'RAS-funkcijski'!E141</f>
        <v>406886709.00999999</v>
      </c>
      <c r="E1537" s="14">
        <v>0</v>
      </c>
      <c r="F1537" s="14">
        <v>0</v>
      </c>
      <c r="G1537" s="15">
        <f t="shared" si="48"/>
        <v>158520543.42957002</v>
      </c>
      <c r="H1537" s="15">
        <f t="shared" si="47"/>
        <v>0.41999995708465576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1260759.3499999999</v>
      </c>
      <c r="E1538" s="7">
        <v>0</v>
      </c>
      <c r="F1538" s="7">
        <v>0</v>
      </c>
      <c r="G1538" s="8">
        <f t="shared" si="48"/>
        <v>2521.5186999999996</v>
      </c>
      <c r="H1538" s="8">
        <f t="shared" ref="H1538:H1581" si="49">ABS(C1538-ROUND(C1538,0))+ABS(D1538-ROUND(D1538,0))</f>
        <v>0.34999999986030161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1232480.43</v>
      </c>
      <c r="E1539" s="2">
        <v>0</v>
      </c>
      <c r="F1539" s="2">
        <v>0</v>
      </c>
      <c r="G1539" s="3">
        <f t="shared" si="48"/>
        <v>4929.9217200000003</v>
      </c>
      <c r="H1539" s="3">
        <f t="shared" si="49"/>
        <v>0.42999999993480742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1232480.43</v>
      </c>
      <c r="E1540" s="2">
        <v>0</v>
      </c>
      <c r="F1540" s="2">
        <v>0</v>
      </c>
      <c r="G1540" s="3">
        <f t="shared" si="48"/>
        <v>7394.8825799999995</v>
      </c>
      <c r="H1540" s="3">
        <f t="shared" si="49"/>
        <v>0.42999999993480742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1232480.43</v>
      </c>
      <c r="E1542" s="2">
        <v>0</v>
      </c>
      <c r="F1542" s="2">
        <v>0</v>
      </c>
      <c r="G1542" s="3">
        <f t="shared" si="48"/>
        <v>12324.8043</v>
      </c>
      <c r="H1542" s="3">
        <f t="shared" si="49"/>
        <v>0.42999999993480742</v>
      </c>
      <c r="I1542" s="11">
        <f t="shared" si="50"/>
        <v>5299.6658481965142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28278.92</v>
      </c>
      <c r="E1555" s="2">
        <v>0</v>
      </c>
      <c r="F1555" s="2">
        <v>0</v>
      </c>
      <c r="G1555" s="3">
        <f t="shared" si="48"/>
        <v>1018.0411199999999</v>
      </c>
      <c r="H1555" s="3">
        <f t="shared" si="49"/>
        <v>8.000000000174623E-2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28278.92</v>
      </c>
      <c r="E1556" s="2">
        <v>0</v>
      </c>
      <c r="F1556" s="2">
        <v>0</v>
      </c>
      <c r="G1556" s="3">
        <f t="shared" si="48"/>
        <v>1074.5989599999998</v>
      </c>
      <c r="H1556" s="3">
        <f t="shared" si="49"/>
        <v>8.000000000174623E-2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28278.92</v>
      </c>
      <c r="E1558" s="2">
        <v>0</v>
      </c>
      <c r="F1558" s="2">
        <v>0</v>
      </c>
      <c r="G1558" s="3">
        <f t="shared" si="48"/>
        <v>1187.7146399999999</v>
      </c>
      <c r="H1558" s="3">
        <f t="shared" si="49"/>
        <v>8.000000000174623E-2</v>
      </c>
      <c r="I1558" s="11">
        <f t="shared" si="52"/>
        <v>95.01717120207401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15112597.289999999</v>
      </c>
      <c r="D1582" s="7"/>
      <c r="E1582" s="7">
        <v>0</v>
      </c>
      <c r="F1582" s="7">
        <v>0</v>
      </c>
      <c r="G1582" s="8">
        <f t="shared" ref="G1582:G1613" si="54">B1582/1000*C1582</f>
        <v>15112.59729</v>
      </c>
      <c r="H1582" s="8">
        <f t="shared" ref="H1582:H1613" si="55">ABS(C1582-ROUND(C1582,0))</f>
        <v>0.28999999910593033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396317098.03000003</v>
      </c>
      <c r="D1583" s="2">
        <v>0</v>
      </c>
      <c r="E1583" s="2">
        <v>0</v>
      </c>
      <c r="F1583" s="2">
        <v>0</v>
      </c>
      <c r="G1583" s="3">
        <f t="shared" si="54"/>
        <v>792634.1960600001</v>
      </c>
      <c r="H1583" s="3">
        <f t="shared" si="55"/>
        <v>3.0000030994415283E-2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85874.36</v>
      </c>
      <c r="D1584" s="2">
        <v>0</v>
      </c>
      <c r="E1584" s="2">
        <v>0</v>
      </c>
      <c r="F1584" s="2">
        <v>0</v>
      </c>
      <c r="G1584" s="3">
        <f t="shared" si="54"/>
        <v>257.62308000000002</v>
      </c>
      <c r="H1584" s="3">
        <f t="shared" si="55"/>
        <v>0.36000000000058208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391895839.55000001</v>
      </c>
      <c r="D1585" s="2">
        <v>0</v>
      </c>
      <c r="E1585" s="2">
        <v>0</v>
      </c>
      <c r="F1585" s="2">
        <v>0</v>
      </c>
      <c r="G1585" s="3">
        <f t="shared" si="54"/>
        <v>1567583.3582000001</v>
      </c>
      <c r="H1585" s="3">
        <f t="shared" si="55"/>
        <v>0.44999998807907104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16105263.189999999</v>
      </c>
      <c r="D1586" s="2">
        <v>0</v>
      </c>
      <c r="E1586" s="2">
        <v>0</v>
      </c>
      <c r="F1586" s="2">
        <v>0</v>
      </c>
      <c r="G1586" s="3">
        <f t="shared" si="54"/>
        <v>80526.315950000004</v>
      </c>
      <c r="H1586" s="3">
        <f t="shared" si="55"/>
        <v>0.18999999947845936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6590537.4500000002</v>
      </c>
      <c r="D1587" s="2">
        <v>0</v>
      </c>
      <c r="E1587" s="2">
        <v>0</v>
      </c>
      <c r="F1587" s="2">
        <v>0</v>
      </c>
      <c r="G1587" s="3">
        <f t="shared" si="54"/>
        <v>39543.224699999999</v>
      </c>
      <c r="H1587" s="3">
        <f t="shared" si="55"/>
        <v>0.45000000018626451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86260.05</v>
      </c>
      <c r="D1588" s="2">
        <v>0</v>
      </c>
      <c r="E1588" s="2">
        <v>0</v>
      </c>
      <c r="F1588" s="2">
        <v>0</v>
      </c>
      <c r="G1588" s="3">
        <f t="shared" si="54"/>
        <v>603.82035000000008</v>
      </c>
      <c r="H1588" s="3">
        <f t="shared" si="55"/>
        <v>5.0000000002910383E-2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117379239.39</v>
      </c>
      <c r="D1590" s="2">
        <v>0</v>
      </c>
      <c r="E1590" s="2">
        <v>0</v>
      </c>
      <c r="F1590" s="2">
        <v>0</v>
      </c>
      <c r="G1590" s="3">
        <f t="shared" si="54"/>
        <v>1056413.15451</v>
      </c>
      <c r="H1590" s="3">
        <f t="shared" si="55"/>
        <v>0.39000000059604645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151433934.75</v>
      </c>
      <c r="D1591" s="2">
        <v>0</v>
      </c>
      <c r="E1591" s="2">
        <v>0</v>
      </c>
      <c r="F1591" s="2">
        <v>0</v>
      </c>
      <c r="G1591" s="3">
        <f t="shared" si="54"/>
        <v>1514339.3474999999</v>
      </c>
      <c r="H1591" s="3">
        <f t="shared" si="55"/>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99928718.019999996</v>
      </c>
      <c r="D1592" s="2">
        <v>0</v>
      </c>
      <c r="E1592" s="2">
        <v>0</v>
      </c>
      <c r="F1592" s="2">
        <v>0</v>
      </c>
      <c r="G1592" s="3">
        <f t="shared" si="54"/>
        <v>1099215.8982199999</v>
      </c>
      <c r="H1592" s="3">
        <f t="shared" si="55"/>
        <v>1.9999995827674866E-2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371886.7</v>
      </c>
      <c r="D1593" s="2">
        <v>0</v>
      </c>
      <c r="E1593" s="2">
        <v>0</v>
      </c>
      <c r="F1593" s="2">
        <v>0</v>
      </c>
      <c r="G1593" s="3">
        <f t="shared" si="54"/>
        <v>4462.6404000000002</v>
      </c>
      <c r="H1593" s="3">
        <f t="shared" si="55"/>
        <v>0.29999999998835847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2471245.9300000002</v>
      </c>
      <c r="D1594" s="2">
        <v>0</v>
      </c>
      <c r="E1594" s="2">
        <v>0</v>
      </c>
      <c r="F1594" s="2">
        <v>0</v>
      </c>
      <c r="G1594" s="3">
        <f t="shared" si="54"/>
        <v>32126.197090000001</v>
      </c>
      <c r="H1594" s="3">
        <f t="shared" si="55"/>
        <v>6.9999999832361937E-2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1864138.19</v>
      </c>
      <c r="D1601" s="2">
        <v>0</v>
      </c>
      <c r="E1601" s="2">
        <v>0</v>
      </c>
      <c r="F1601" s="2">
        <v>0</v>
      </c>
      <c r="G1601" s="3">
        <f t="shared" si="54"/>
        <v>37282.763800000001</v>
      </c>
      <c r="H1601" s="3">
        <f t="shared" si="55"/>
        <v>0.18999999994412065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391866368.85999995</v>
      </c>
      <c r="D1602" s="2">
        <v>0</v>
      </c>
      <c r="E1602" s="2">
        <v>0</v>
      </c>
      <c r="F1602" s="2">
        <v>0</v>
      </c>
      <c r="G1602" s="3">
        <f t="shared" si="54"/>
        <v>8229193.7460599998</v>
      </c>
      <c r="H1602" s="3">
        <f t="shared" si="55"/>
        <v>0.14000004529953003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82214.740000000005</v>
      </c>
      <c r="D1603" s="2">
        <v>0</v>
      </c>
      <c r="E1603" s="2">
        <v>0</v>
      </c>
      <c r="F1603" s="2">
        <v>0</v>
      </c>
      <c r="G1603" s="3">
        <f t="shared" si="54"/>
        <v>1808.7242799999999</v>
      </c>
      <c r="H1603" s="3">
        <f t="shared" si="55"/>
        <v>0.25999999999476131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387790177.72999996</v>
      </c>
      <c r="D1604" s="2">
        <v>0</v>
      </c>
      <c r="E1604" s="2">
        <v>0</v>
      </c>
      <c r="F1604" s="2">
        <v>0</v>
      </c>
      <c r="G1604" s="3">
        <f t="shared" si="54"/>
        <v>8919174.0877899993</v>
      </c>
      <c r="H1604" s="3">
        <f t="shared" si="55"/>
        <v>0.27000004053115845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16062662.279999999</v>
      </c>
      <c r="D1605" s="2">
        <v>0</v>
      </c>
      <c r="E1605" s="2">
        <v>0</v>
      </c>
      <c r="F1605" s="2">
        <v>0</v>
      </c>
      <c r="G1605" s="3">
        <f t="shared" si="54"/>
        <v>385503.89471999998</v>
      </c>
      <c r="H1605" s="3">
        <f t="shared" si="55"/>
        <v>0.27999999932944775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6636522.4100000001</v>
      </c>
      <c r="D1606" s="2">
        <v>0</v>
      </c>
      <c r="E1606" s="2">
        <v>0</v>
      </c>
      <c r="F1606" s="2">
        <v>0</v>
      </c>
      <c r="G1606" s="3">
        <f t="shared" si="54"/>
        <v>165913.06025000001</v>
      </c>
      <c r="H1606" s="3">
        <f t="shared" si="55"/>
        <v>0.41000000014901161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86229</v>
      </c>
      <c r="D1607" s="2">
        <v>0</v>
      </c>
      <c r="E1607" s="2">
        <v>0</v>
      </c>
      <c r="F1607" s="2">
        <v>0</v>
      </c>
      <c r="G1607" s="3">
        <f t="shared" si="54"/>
        <v>2241.9539999999997</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117375594.55</v>
      </c>
      <c r="D1609" s="2">
        <v>0</v>
      </c>
      <c r="E1609" s="2">
        <v>0</v>
      </c>
      <c r="F1609" s="2">
        <v>0</v>
      </c>
      <c r="G1609" s="3">
        <f t="shared" si="54"/>
        <v>3286516.6474000001</v>
      </c>
      <c r="H1609" s="3">
        <f t="shared" si="55"/>
        <v>0.45000000298023224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147334652.03</v>
      </c>
      <c r="D1610" s="2">
        <v>0</v>
      </c>
      <c r="E1610" s="2">
        <v>0</v>
      </c>
      <c r="F1610" s="2">
        <v>0</v>
      </c>
      <c r="G1610" s="3">
        <f t="shared" si="54"/>
        <v>4272704.9088700004</v>
      </c>
      <c r="H1610" s="3">
        <f t="shared" si="55"/>
        <v>3.0000001192092896E-2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99928718.019999996</v>
      </c>
      <c r="D1611" s="2">
        <v>0</v>
      </c>
      <c r="E1611" s="2">
        <v>0</v>
      </c>
      <c r="F1611" s="2">
        <v>0</v>
      </c>
      <c r="G1611" s="3">
        <f t="shared" si="54"/>
        <v>2997861.5405999999</v>
      </c>
      <c r="H1611" s="3">
        <f t="shared" si="55"/>
        <v>1.9999995827674866E-2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365799.44</v>
      </c>
      <c r="D1612" s="2">
        <v>0</v>
      </c>
      <c r="E1612" s="2">
        <v>0</v>
      </c>
      <c r="F1612" s="2">
        <v>0</v>
      </c>
      <c r="G1612" s="3">
        <f t="shared" si="54"/>
        <v>11339.782639999999</v>
      </c>
      <c r="H1612" s="3">
        <f t="shared" si="55"/>
        <v>0.44000000000232831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2474892.4300000002</v>
      </c>
      <c r="D1613" s="2">
        <v>0</v>
      </c>
      <c r="E1613" s="2">
        <v>0</v>
      </c>
      <c r="F1613" s="2">
        <v>0</v>
      </c>
      <c r="G1613" s="3">
        <f t="shared" si="54"/>
        <v>79196.557760000011</v>
      </c>
      <c r="H1613" s="3">
        <f t="shared" si="55"/>
        <v>0.43000000016763806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1519083.96</v>
      </c>
      <c r="D1620" s="2">
        <v>0</v>
      </c>
      <c r="E1620" s="2">
        <v>0</v>
      </c>
      <c r="F1620" s="2">
        <v>0</v>
      </c>
      <c r="G1620" s="3">
        <f t="shared" si="56"/>
        <v>59244.274440000001</v>
      </c>
      <c r="H1620" s="3">
        <f t="shared" si="57"/>
        <v>4.0000000037252903E-2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19563326.460000098</v>
      </c>
      <c r="D1621" s="2">
        <v>0</v>
      </c>
      <c r="E1621" s="2">
        <v>0</v>
      </c>
      <c r="F1621" s="2">
        <v>0</v>
      </c>
      <c r="G1621" s="3">
        <f t="shared" si="56"/>
        <v>782533.05840000394</v>
      </c>
      <c r="H1621" s="3">
        <f t="shared" si="57"/>
        <v>0.46000009775161743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1957402.81</v>
      </c>
      <c r="D1622" s="2">
        <v>0</v>
      </c>
      <c r="E1622" s="2">
        <v>0</v>
      </c>
      <c r="F1622" s="2">
        <v>0</v>
      </c>
      <c r="G1622" s="3">
        <f t="shared" si="56"/>
        <v>80253.515210000012</v>
      </c>
      <c r="H1622" s="3">
        <f t="shared" si="57"/>
        <v>0.18999999994412065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1957402.81</v>
      </c>
      <c r="D1628" s="2">
        <v>0</v>
      </c>
      <c r="E1628" s="2">
        <v>0</v>
      </c>
      <c r="F1628" s="2">
        <v>0</v>
      </c>
      <c r="G1628" s="3">
        <f t="shared" si="56"/>
        <v>91997.93207000001</v>
      </c>
      <c r="H1628" s="3">
        <f t="shared" si="57"/>
        <v>0.18999999994412065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1957402.81</v>
      </c>
      <c r="D1654" s="2">
        <v>0</v>
      </c>
      <c r="E1654" s="2">
        <v>0</v>
      </c>
      <c r="F1654" s="2">
        <v>0</v>
      </c>
      <c r="G1654" s="3">
        <f t="shared" si="58"/>
        <v>142890.40513</v>
      </c>
      <c r="H1654" s="3">
        <f t="shared" si="59"/>
        <v>0.18999999994412065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1957402.81</v>
      </c>
      <c r="D1655" s="2">
        <v>0</v>
      </c>
      <c r="E1655" s="2">
        <v>0</v>
      </c>
      <c r="F1655" s="2">
        <v>0</v>
      </c>
      <c r="G1655" s="3">
        <f t="shared" si="58"/>
        <v>144847.80794</v>
      </c>
      <c r="H1655" s="3">
        <f t="shared" si="59"/>
        <v>0.18999999994412065</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17605923.649999999</v>
      </c>
      <c r="D1681" s="2">
        <v>0</v>
      </c>
      <c r="E1681" s="2">
        <v>0</v>
      </c>
      <c r="F1681" s="2">
        <v>0</v>
      </c>
      <c r="G1681" s="3">
        <f t="shared" si="60"/>
        <v>1760592.365</v>
      </c>
      <c r="H1681" s="3">
        <f t="shared" si="61"/>
        <v>0.35000000149011612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31533.39</v>
      </c>
      <c r="D1682" s="2">
        <v>0</v>
      </c>
      <c r="E1682" s="2">
        <v>0</v>
      </c>
      <c r="F1682" s="2">
        <v>0</v>
      </c>
      <c r="G1682" s="3">
        <f t="shared" si="60"/>
        <v>3184.87239</v>
      </c>
      <c r="H1682" s="3">
        <f t="shared" si="61"/>
        <v>0.38999999999941792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14620168.779999999</v>
      </c>
      <c r="D1683" s="2">
        <v>0</v>
      </c>
      <c r="E1683" s="2">
        <v>0</v>
      </c>
      <c r="F1683" s="2">
        <v>0</v>
      </c>
      <c r="G1683" s="3">
        <f t="shared" si="60"/>
        <v>1491257.2155599999</v>
      </c>
      <c r="H1683" s="3">
        <f t="shared" si="61"/>
        <v>0.22000000067055225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809</v>
      </c>
      <c r="D1684" s="2">
        <v>0</v>
      </c>
      <c r="E1684" s="2">
        <v>0</v>
      </c>
      <c r="F1684" s="2">
        <v>0</v>
      </c>
      <c r="G1684" s="3">
        <f t="shared" si="60"/>
        <v>83.326999999999998</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2953412.48</v>
      </c>
      <c r="D1686" s="14">
        <v>0</v>
      </c>
      <c r="E1686" s="14">
        <v>0</v>
      </c>
      <c r="F1686" s="14">
        <v>0</v>
      </c>
      <c r="G1686" s="15">
        <f t="shared" si="60"/>
        <v>310108.31039999996</v>
      </c>
      <c r="H1686" s="15">
        <f t="shared" si="61"/>
        <v>0.47999999998137355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1"/>
      <c r="D2" s="5"/>
      <c r="E2" s="5"/>
      <c r="F2" s="5"/>
      <c r="G2" s="5"/>
      <c r="H2" s="5"/>
      <c r="I2" s="5"/>
      <c r="J2" s="5"/>
      <c r="K2" s="5"/>
      <c r="L2" s="5"/>
      <c r="M2" s="5"/>
      <c r="N2" s="5"/>
      <c r="O2" s="5"/>
      <c r="P2" s="5"/>
    </row>
    <row r="3" spans="1:16" ht="18.75" customHeight="1" x14ac:dyDescent="0.2">
      <c r="A3" s="222" t="s">
        <v>2021</v>
      </c>
      <c r="B3" s="402" t="s">
        <v>2022</v>
      </c>
      <c r="C3" s="391"/>
      <c r="D3" s="5"/>
      <c r="E3" s="5"/>
      <c r="F3" s="5"/>
      <c r="G3" s="5"/>
      <c r="H3" s="5"/>
      <c r="I3" s="5"/>
      <c r="J3" s="5"/>
      <c r="K3" s="5"/>
      <c r="L3" s="5"/>
      <c r="M3" s="5"/>
      <c r="N3" s="5"/>
      <c r="O3" s="5"/>
      <c r="P3" s="5"/>
    </row>
    <row r="4" spans="1:16" ht="37.5" hidden="1" customHeight="1" x14ac:dyDescent="0.2">
      <c r="A4" s="223" t="s">
        <v>2023</v>
      </c>
      <c r="B4" s="390" t="s">
        <v>2024</v>
      </c>
      <c r="C4" s="391"/>
      <c r="D4" s="5"/>
      <c r="E4" s="5"/>
      <c r="F4" s="5"/>
      <c r="G4" s="5"/>
      <c r="H4" s="5"/>
      <c r="I4" s="5"/>
      <c r="J4" s="5"/>
      <c r="K4" s="5"/>
      <c r="L4" s="5"/>
      <c r="M4" s="5"/>
      <c r="N4" s="5"/>
      <c r="O4" s="5"/>
      <c r="P4" s="5"/>
    </row>
    <row r="5" spans="1:16" ht="48" hidden="1" customHeight="1" x14ac:dyDescent="0.2">
      <c r="A5" s="223" t="s">
        <v>2023</v>
      </c>
      <c r="B5" s="390" t="s">
        <v>2025</v>
      </c>
      <c r="C5" s="391"/>
      <c r="D5" s="5"/>
      <c r="E5" s="5"/>
      <c r="F5" s="5"/>
      <c r="G5" s="5"/>
      <c r="H5" s="5"/>
      <c r="I5" s="5"/>
      <c r="J5" s="5"/>
      <c r="K5" s="5"/>
      <c r="L5" s="5"/>
      <c r="M5" s="5"/>
      <c r="N5" s="5"/>
      <c r="O5" s="5"/>
      <c r="P5" s="5"/>
    </row>
    <row r="6" spans="1:16" ht="59.25" hidden="1" customHeight="1" x14ac:dyDescent="0.2">
      <c r="A6" s="223" t="s">
        <v>2023</v>
      </c>
      <c r="B6" s="390" t="s">
        <v>2026</v>
      </c>
      <c r="C6" s="391"/>
      <c r="D6" s="5"/>
      <c r="E6" s="5"/>
      <c r="F6" s="5"/>
      <c r="G6" s="5"/>
      <c r="H6" s="5"/>
      <c r="I6" s="5"/>
      <c r="J6" s="5"/>
      <c r="K6" s="5"/>
      <c r="L6" s="5"/>
      <c r="M6" s="5"/>
      <c r="N6" s="5"/>
      <c r="O6" s="5"/>
      <c r="P6" s="5"/>
    </row>
    <row r="7" spans="1:16" ht="48" hidden="1" customHeight="1" x14ac:dyDescent="0.2">
      <c r="A7" s="223" t="s">
        <v>2027</v>
      </c>
      <c r="B7" s="390" t="s">
        <v>2028</v>
      </c>
      <c r="C7" s="391"/>
      <c r="D7" s="5"/>
      <c r="E7" s="5"/>
      <c r="F7" s="5"/>
      <c r="G7" s="5"/>
      <c r="H7" s="5"/>
      <c r="I7" s="5"/>
      <c r="J7" s="5"/>
      <c r="K7" s="5"/>
      <c r="L7" s="5"/>
      <c r="M7" s="5"/>
      <c r="N7" s="5"/>
      <c r="O7" s="5"/>
      <c r="P7" s="5"/>
    </row>
    <row r="8" spans="1:16" ht="41.25" hidden="1" customHeight="1" x14ac:dyDescent="0.2">
      <c r="A8" s="223" t="s">
        <v>2029</v>
      </c>
      <c r="B8" s="390" t="s">
        <v>2030</v>
      </c>
      <c r="C8" s="391"/>
      <c r="D8" s="5"/>
      <c r="E8" s="5"/>
      <c r="F8" s="5"/>
      <c r="G8" s="5"/>
      <c r="H8" s="5"/>
      <c r="I8" s="5"/>
      <c r="J8" s="5"/>
      <c r="K8" s="5"/>
      <c r="L8" s="5"/>
      <c r="M8" s="5"/>
      <c r="N8" s="5"/>
      <c r="O8" s="5"/>
      <c r="P8" s="5"/>
    </row>
    <row r="9" spans="1:16" ht="59.25" hidden="1" customHeight="1" x14ac:dyDescent="0.2">
      <c r="A9" s="223" t="s">
        <v>2031</v>
      </c>
      <c r="B9" s="390" t="s">
        <v>2032</v>
      </c>
      <c r="C9" s="391"/>
      <c r="D9" s="5"/>
      <c r="E9" s="5"/>
      <c r="F9" s="5"/>
      <c r="G9" s="5"/>
      <c r="H9" s="5"/>
      <c r="I9" s="5"/>
      <c r="J9" s="5"/>
      <c r="K9" s="5"/>
      <c r="L9" s="5"/>
      <c r="M9" s="5"/>
      <c r="N9" s="5"/>
      <c r="O9" s="5"/>
      <c r="P9" s="5"/>
    </row>
    <row r="10" spans="1:16" ht="61.5" hidden="1" customHeight="1" x14ac:dyDescent="0.2">
      <c r="A10" s="223" t="s">
        <v>2031</v>
      </c>
      <c r="B10" s="390" t="s">
        <v>2033</v>
      </c>
      <c r="C10" s="391"/>
      <c r="D10" s="5"/>
      <c r="E10" s="5"/>
      <c r="F10" s="5"/>
      <c r="G10" s="5"/>
      <c r="H10" s="5"/>
      <c r="I10" s="5"/>
      <c r="J10" s="5"/>
      <c r="K10" s="5"/>
      <c r="L10" s="5"/>
      <c r="M10" s="5"/>
      <c r="N10" s="5"/>
      <c r="O10" s="5"/>
      <c r="P10" s="5"/>
    </row>
    <row r="11" spans="1:16" ht="43.5" hidden="1" customHeight="1" x14ac:dyDescent="0.2">
      <c r="A11" s="223" t="s">
        <v>2031</v>
      </c>
      <c r="B11" s="390" t="s">
        <v>2034</v>
      </c>
      <c r="C11" s="391"/>
      <c r="D11" s="5"/>
      <c r="E11" s="5"/>
      <c r="F11" s="5"/>
      <c r="G11" s="5"/>
      <c r="H11" s="5"/>
      <c r="I11" s="5"/>
      <c r="J11" s="5"/>
      <c r="K11" s="5"/>
      <c r="L11" s="5"/>
      <c r="M11" s="5"/>
      <c r="N11" s="5"/>
      <c r="O11" s="5"/>
      <c r="P11" s="5"/>
    </row>
    <row r="12" spans="1:16" ht="27.75" hidden="1" customHeight="1" x14ac:dyDescent="0.2">
      <c r="A12" s="223" t="s">
        <v>2035</v>
      </c>
      <c r="B12" s="390" t="s">
        <v>2036</v>
      </c>
      <c r="C12" s="391"/>
      <c r="D12" s="5"/>
      <c r="E12" s="5"/>
      <c r="F12" s="5"/>
      <c r="G12" s="5"/>
      <c r="H12" s="5"/>
      <c r="I12" s="5"/>
      <c r="J12" s="5"/>
      <c r="K12" s="5"/>
      <c r="L12" s="5"/>
      <c r="M12" s="5"/>
      <c r="N12" s="5"/>
      <c r="O12" s="5"/>
      <c r="P12" s="5"/>
    </row>
    <row r="13" spans="1:16" ht="27.75" hidden="1" customHeight="1" x14ac:dyDescent="0.2">
      <c r="A13" s="223" t="s">
        <v>2037</v>
      </c>
      <c r="B13" s="390" t="s">
        <v>2038</v>
      </c>
      <c r="C13" s="391"/>
      <c r="D13" s="5"/>
      <c r="E13" s="5"/>
      <c r="F13" s="5"/>
      <c r="G13" s="5"/>
      <c r="H13" s="5"/>
      <c r="I13" s="5"/>
      <c r="J13" s="5"/>
      <c r="K13" s="5"/>
      <c r="L13" s="5"/>
      <c r="M13" s="5"/>
      <c r="N13" s="5"/>
      <c r="O13" s="5"/>
      <c r="P13" s="5"/>
    </row>
    <row r="14" spans="1:16" ht="45.75" hidden="1" customHeight="1" x14ac:dyDescent="0.2">
      <c r="A14" s="223" t="s">
        <v>2039</v>
      </c>
      <c r="B14" s="390" t="s">
        <v>2040</v>
      </c>
      <c r="C14" s="391"/>
      <c r="D14" s="5"/>
      <c r="E14" s="5"/>
      <c r="F14" s="5"/>
      <c r="G14" s="5"/>
      <c r="H14" s="5"/>
      <c r="I14" s="5"/>
      <c r="J14" s="5"/>
      <c r="K14" s="5"/>
      <c r="L14" s="5"/>
      <c r="M14" s="5"/>
      <c r="N14" s="5"/>
      <c r="O14" s="5"/>
      <c r="P14" s="5"/>
    </row>
    <row r="15" spans="1:16" ht="45.75" hidden="1" customHeight="1" x14ac:dyDescent="0.2">
      <c r="A15" s="223" t="s">
        <v>2041</v>
      </c>
      <c r="B15" s="390" t="s">
        <v>2042</v>
      </c>
      <c r="C15" s="391"/>
      <c r="D15" s="5"/>
      <c r="E15" s="5"/>
      <c r="F15" s="5"/>
      <c r="G15" s="5"/>
      <c r="H15" s="5"/>
      <c r="I15" s="5"/>
      <c r="J15" s="5"/>
      <c r="K15" s="5"/>
      <c r="L15" s="5"/>
      <c r="M15" s="5"/>
      <c r="N15" s="5"/>
      <c r="O15" s="5"/>
      <c r="P15" s="5"/>
    </row>
    <row r="16" spans="1:16" ht="51" hidden="1" customHeight="1" x14ac:dyDescent="0.2">
      <c r="A16" s="223" t="s">
        <v>2043</v>
      </c>
      <c r="B16" s="390" t="s">
        <v>2044</v>
      </c>
      <c r="C16" s="391"/>
      <c r="D16" s="5"/>
      <c r="E16" s="5"/>
      <c r="F16" s="5"/>
      <c r="G16" s="5"/>
      <c r="H16" s="5"/>
      <c r="I16" s="5"/>
      <c r="J16" s="5"/>
      <c r="K16" s="5"/>
      <c r="L16" s="5"/>
      <c r="M16" s="5"/>
      <c r="N16" s="5"/>
      <c r="O16" s="5"/>
      <c r="P16" s="5"/>
    </row>
    <row r="17" spans="1:16" ht="27.75" hidden="1" customHeight="1" x14ac:dyDescent="0.2">
      <c r="A17" s="223" t="s">
        <v>2045</v>
      </c>
      <c r="B17" s="390" t="s">
        <v>2046</v>
      </c>
      <c r="C17" s="391"/>
      <c r="D17" s="5"/>
      <c r="E17" s="5"/>
      <c r="F17" s="5"/>
      <c r="G17" s="5"/>
      <c r="H17" s="5"/>
      <c r="I17" s="5"/>
      <c r="J17" s="5"/>
      <c r="K17" s="5"/>
      <c r="L17" s="5"/>
      <c r="M17" s="5"/>
      <c r="N17" s="5"/>
      <c r="O17" s="5"/>
      <c r="P17" s="5"/>
    </row>
    <row r="18" spans="1:16" ht="27.75" hidden="1" customHeight="1" x14ac:dyDescent="0.2">
      <c r="A18" s="223" t="s">
        <v>2047</v>
      </c>
      <c r="B18" s="390" t="s">
        <v>2048</v>
      </c>
      <c r="C18" s="391"/>
      <c r="D18" s="5"/>
      <c r="E18" s="5"/>
      <c r="F18" s="5"/>
      <c r="G18" s="5"/>
      <c r="H18" s="5"/>
      <c r="I18" s="5"/>
      <c r="J18" s="5"/>
      <c r="K18" s="5"/>
      <c r="L18" s="5"/>
      <c r="M18" s="5"/>
      <c r="N18" s="5"/>
      <c r="O18" s="5"/>
      <c r="P18" s="5"/>
    </row>
    <row r="19" spans="1:16" ht="45" hidden="1" customHeight="1" x14ac:dyDescent="0.2">
      <c r="A19" s="223" t="s">
        <v>2047</v>
      </c>
      <c r="B19" s="390" t="s">
        <v>2049</v>
      </c>
      <c r="C19" s="391"/>
      <c r="D19" s="5"/>
      <c r="E19" s="5"/>
      <c r="F19" s="5"/>
      <c r="G19" s="5"/>
      <c r="H19" s="5"/>
      <c r="I19" s="5"/>
      <c r="J19" s="5"/>
      <c r="K19" s="5"/>
      <c r="L19" s="5"/>
      <c r="M19" s="5"/>
      <c r="N19" s="5"/>
      <c r="O19" s="5"/>
      <c r="P19" s="5"/>
    </row>
    <row r="20" spans="1:16" ht="45" hidden="1" customHeight="1" x14ac:dyDescent="0.2">
      <c r="A20" s="223" t="s">
        <v>2050</v>
      </c>
      <c r="B20" s="390" t="s">
        <v>2051</v>
      </c>
      <c r="C20" s="391"/>
      <c r="D20" s="5"/>
      <c r="E20" s="5"/>
      <c r="F20" s="5"/>
      <c r="G20" s="5"/>
      <c r="H20" s="5"/>
      <c r="I20" s="5"/>
      <c r="J20" s="5"/>
      <c r="K20" s="5"/>
      <c r="L20" s="5"/>
      <c r="M20" s="5"/>
      <c r="N20" s="5"/>
      <c r="O20" s="5"/>
      <c r="P20" s="5"/>
    </row>
    <row r="21" spans="1:16" ht="30" hidden="1" customHeight="1" x14ac:dyDescent="0.2">
      <c r="A21" s="223" t="s">
        <v>2052</v>
      </c>
      <c r="B21" s="390" t="s">
        <v>2053</v>
      </c>
      <c r="C21" s="391"/>
      <c r="D21" s="5"/>
      <c r="E21" s="5"/>
      <c r="F21" s="5"/>
      <c r="G21" s="5"/>
      <c r="H21" s="5"/>
      <c r="I21" s="5"/>
      <c r="J21" s="5"/>
      <c r="K21" s="5"/>
      <c r="L21" s="5"/>
      <c r="M21" s="5"/>
      <c r="N21" s="5"/>
      <c r="O21" s="5"/>
      <c r="P21" s="5"/>
    </row>
    <row r="22" spans="1:16" ht="30" hidden="1" customHeight="1" x14ac:dyDescent="0.2">
      <c r="A22" s="223" t="s">
        <v>2054</v>
      </c>
      <c r="B22" s="390" t="s">
        <v>2055</v>
      </c>
      <c r="C22" s="391"/>
      <c r="D22" s="5"/>
      <c r="E22" s="5"/>
      <c r="F22" s="5"/>
      <c r="G22" s="5"/>
      <c r="H22" s="5"/>
      <c r="I22" s="5"/>
      <c r="J22" s="5"/>
      <c r="K22" s="5"/>
      <c r="L22" s="5"/>
      <c r="M22" s="5"/>
      <c r="N22" s="5"/>
      <c r="O22" s="5"/>
      <c r="P22" s="5"/>
    </row>
    <row r="23" spans="1:16" ht="30" hidden="1" customHeight="1" x14ac:dyDescent="0.2">
      <c r="A23" s="223" t="s">
        <v>2056</v>
      </c>
      <c r="B23" s="390" t="s">
        <v>2057</v>
      </c>
      <c r="C23" s="391"/>
      <c r="D23" s="5"/>
      <c r="E23" s="5"/>
      <c r="F23" s="5"/>
      <c r="G23" s="5"/>
      <c r="H23" s="5"/>
      <c r="I23" s="5"/>
      <c r="J23" s="5"/>
      <c r="K23" s="5"/>
      <c r="L23" s="5"/>
      <c r="M23" s="5"/>
      <c r="N23" s="5"/>
      <c r="O23" s="5"/>
      <c r="P23" s="5"/>
    </row>
    <row r="24" spans="1:16" ht="30" hidden="1" customHeight="1" x14ac:dyDescent="0.2">
      <c r="A24" s="223" t="s">
        <v>2058</v>
      </c>
      <c r="B24" s="390" t="s">
        <v>2059</v>
      </c>
      <c r="C24" s="391"/>
      <c r="D24" s="5"/>
      <c r="E24" s="5"/>
      <c r="F24" s="5"/>
      <c r="G24" s="5"/>
      <c r="H24" s="5"/>
      <c r="I24" s="5"/>
      <c r="J24" s="5"/>
      <c r="K24" s="5"/>
      <c r="L24" s="5"/>
      <c r="M24" s="5"/>
      <c r="N24" s="5"/>
      <c r="O24" s="5"/>
      <c r="P24" s="5"/>
    </row>
    <row r="25" spans="1:16" ht="30" hidden="1" customHeight="1" x14ac:dyDescent="0.2">
      <c r="A25" s="223" t="s">
        <v>2060</v>
      </c>
      <c r="B25" s="390" t="s">
        <v>2061</v>
      </c>
      <c r="C25" s="391"/>
      <c r="D25" s="5"/>
      <c r="E25" s="5"/>
      <c r="F25" s="5"/>
      <c r="G25" s="5"/>
      <c r="H25" s="5"/>
      <c r="I25" s="5"/>
      <c r="J25" s="5"/>
      <c r="K25" s="5"/>
      <c r="L25" s="5"/>
      <c r="M25" s="5"/>
      <c r="N25" s="5"/>
      <c r="O25" s="5"/>
      <c r="P25" s="5"/>
    </row>
    <row r="26" spans="1:16" ht="30" hidden="1" customHeight="1" x14ac:dyDescent="0.2">
      <c r="A26" s="223" t="s">
        <v>2062</v>
      </c>
      <c r="B26" s="390" t="s">
        <v>2063</v>
      </c>
      <c r="C26" s="391"/>
      <c r="D26" s="5"/>
      <c r="E26" s="5"/>
      <c r="F26" s="5"/>
      <c r="G26" s="5"/>
      <c r="H26" s="5"/>
      <c r="I26" s="5"/>
      <c r="J26" s="5"/>
      <c r="K26" s="5"/>
      <c r="L26" s="5"/>
      <c r="M26" s="5"/>
      <c r="N26" s="5"/>
      <c r="O26" s="5"/>
      <c r="P26" s="5"/>
    </row>
    <row r="27" spans="1:16" ht="70.5" hidden="1" customHeight="1" x14ac:dyDescent="0.2">
      <c r="A27" s="223" t="s">
        <v>2064</v>
      </c>
      <c r="B27" s="390" t="s">
        <v>2065</v>
      </c>
      <c r="C27" s="391"/>
      <c r="D27" s="5"/>
      <c r="E27" s="5"/>
      <c r="F27" s="5"/>
      <c r="G27" s="5"/>
      <c r="H27" s="5"/>
      <c r="I27" s="5"/>
      <c r="J27" s="5"/>
      <c r="K27" s="5"/>
      <c r="L27" s="5"/>
      <c r="M27" s="5"/>
      <c r="N27" s="5"/>
      <c r="O27" s="5"/>
      <c r="P27" s="5"/>
    </row>
    <row r="28" spans="1:16" ht="48" hidden="1" customHeight="1" x14ac:dyDescent="0.2">
      <c r="A28" s="223" t="s">
        <v>2066</v>
      </c>
      <c r="B28" s="390" t="s">
        <v>2067</v>
      </c>
      <c r="C28" s="391"/>
      <c r="D28" s="5"/>
      <c r="E28" s="5"/>
      <c r="F28" s="5"/>
      <c r="G28" s="5"/>
      <c r="H28" s="5"/>
      <c r="I28" s="5"/>
      <c r="J28" s="5"/>
      <c r="K28" s="5"/>
      <c r="L28" s="5"/>
      <c r="M28" s="5"/>
      <c r="N28" s="5"/>
      <c r="O28" s="5"/>
      <c r="P28" s="5"/>
    </row>
    <row r="29" spans="1:16" ht="100.5" hidden="1" customHeight="1" x14ac:dyDescent="0.2">
      <c r="A29" s="223" t="s">
        <v>2068</v>
      </c>
      <c r="B29" s="390" t="s">
        <v>2069</v>
      </c>
      <c r="C29" s="391"/>
      <c r="D29" s="5"/>
      <c r="E29" s="5"/>
      <c r="F29" s="5"/>
      <c r="G29" s="5"/>
      <c r="H29" s="5"/>
      <c r="I29" s="5"/>
      <c r="J29" s="5"/>
      <c r="K29" s="5"/>
      <c r="L29" s="5"/>
      <c r="M29" s="5"/>
      <c r="N29" s="5"/>
      <c r="O29" s="5"/>
      <c r="P29" s="5"/>
    </row>
    <row r="30" spans="1:16" ht="45" hidden="1" customHeight="1" x14ac:dyDescent="0.2">
      <c r="A30" s="223" t="s">
        <v>2070</v>
      </c>
      <c r="B30" s="390" t="s">
        <v>2071</v>
      </c>
      <c r="C30" s="391"/>
      <c r="D30" s="5"/>
      <c r="E30" s="5"/>
      <c r="F30" s="5"/>
      <c r="G30" s="5"/>
      <c r="H30" s="5"/>
      <c r="I30" s="5"/>
      <c r="J30" s="5"/>
      <c r="K30" s="5"/>
      <c r="L30" s="5"/>
      <c r="M30" s="5"/>
      <c r="N30" s="5"/>
      <c r="O30" s="5"/>
      <c r="P30" s="5"/>
    </row>
    <row r="31" spans="1:16" ht="45" hidden="1" customHeight="1" x14ac:dyDescent="0.2">
      <c r="A31" s="223" t="s">
        <v>2072</v>
      </c>
      <c r="B31" s="390" t="s">
        <v>2073</v>
      </c>
      <c r="C31" s="391"/>
      <c r="D31" s="5"/>
      <c r="E31" s="5"/>
      <c r="F31" s="5"/>
      <c r="G31" s="5"/>
      <c r="H31" s="5"/>
      <c r="I31" s="5"/>
      <c r="J31" s="5"/>
      <c r="K31" s="5"/>
      <c r="L31" s="5"/>
      <c r="M31" s="5"/>
      <c r="N31" s="5"/>
      <c r="O31" s="5"/>
      <c r="P31" s="5"/>
    </row>
    <row r="32" spans="1:16" ht="45" hidden="1" customHeight="1" x14ac:dyDescent="0.2">
      <c r="A32" s="223" t="s">
        <v>2074</v>
      </c>
      <c r="B32" s="390" t="s">
        <v>2075</v>
      </c>
      <c r="C32" s="391"/>
      <c r="D32" s="5"/>
      <c r="E32" s="5"/>
      <c r="F32" s="5"/>
      <c r="G32" s="5"/>
      <c r="H32" s="5"/>
      <c r="I32" s="5"/>
      <c r="J32" s="5"/>
      <c r="K32" s="5"/>
      <c r="L32" s="5"/>
      <c r="M32" s="5"/>
      <c r="N32" s="5"/>
      <c r="O32" s="5"/>
      <c r="P32" s="5"/>
    </row>
    <row r="33" spans="1:16" ht="72" hidden="1" customHeight="1" x14ac:dyDescent="0.2">
      <c r="A33" s="223" t="s">
        <v>2076</v>
      </c>
      <c r="B33" s="390" t="s">
        <v>2077</v>
      </c>
      <c r="C33" s="391"/>
      <c r="D33" s="5"/>
      <c r="E33" s="5"/>
      <c r="F33" s="5"/>
      <c r="G33" s="5"/>
      <c r="H33" s="5"/>
      <c r="I33" s="5"/>
      <c r="J33" s="5"/>
      <c r="K33" s="5"/>
      <c r="L33" s="5"/>
      <c r="M33" s="5"/>
      <c r="N33" s="5"/>
      <c r="O33" s="5"/>
      <c r="P33" s="5"/>
    </row>
    <row r="34" spans="1:16" ht="79.5" hidden="1" customHeight="1" x14ac:dyDescent="0.2">
      <c r="A34" s="223" t="s">
        <v>2078</v>
      </c>
      <c r="B34" s="390" t="s">
        <v>2079</v>
      </c>
      <c r="C34" s="391"/>
      <c r="D34" s="5"/>
      <c r="E34" s="5"/>
      <c r="F34" s="5"/>
      <c r="G34" s="5"/>
      <c r="H34" s="5"/>
      <c r="I34" s="5"/>
      <c r="J34" s="5"/>
      <c r="K34" s="5"/>
      <c r="L34" s="5"/>
      <c r="M34" s="5"/>
      <c r="N34" s="5"/>
      <c r="O34" s="5"/>
      <c r="P34" s="5"/>
    </row>
    <row r="35" spans="1:16" ht="70.5" hidden="1" customHeight="1" x14ac:dyDescent="0.2">
      <c r="A35" s="223" t="s">
        <v>2080</v>
      </c>
      <c r="B35" s="390" t="s">
        <v>2081</v>
      </c>
      <c r="C35" s="391"/>
      <c r="D35" s="5"/>
      <c r="E35" s="5"/>
      <c r="F35" s="5"/>
      <c r="G35" s="5"/>
      <c r="H35" s="5"/>
      <c r="I35" s="5"/>
      <c r="J35" s="5"/>
      <c r="K35" s="5"/>
      <c r="L35" s="5"/>
      <c r="M35" s="5"/>
      <c r="N35" s="5"/>
      <c r="O35" s="5"/>
      <c r="P35" s="5"/>
    </row>
    <row r="36" spans="1:16" ht="45.75" hidden="1" customHeight="1" x14ac:dyDescent="0.2">
      <c r="A36" s="223" t="s">
        <v>2082</v>
      </c>
      <c r="B36" s="390" t="s">
        <v>2083</v>
      </c>
      <c r="C36" s="391"/>
      <c r="D36" s="5"/>
      <c r="E36" s="5"/>
      <c r="F36" s="5"/>
      <c r="G36" s="5"/>
      <c r="H36" s="5"/>
      <c r="I36" s="5"/>
      <c r="J36" s="5"/>
      <c r="K36" s="5"/>
      <c r="L36" s="5"/>
      <c r="M36" s="5"/>
      <c r="N36" s="5"/>
      <c r="O36" s="5"/>
      <c r="P36" s="5"/>
    </row>
    <row r="37" spans="1:16" ht="54.75" hidden="1" customHeight="1" x14ac:dyDescent="0.2">
      <c r="A37" s="223" t="s">
        <v>2084</v>
      </c>
      <c r="B37" s="390" t="s">
        <v>2085</v>
      </c>
      <c r="C37" s="391"/>
      <c r="D37" s="5"/>
      <c r="E37" s="5"/>
      <c r="F37" s="5"/>
      <c r="G37" s="5"/>
      <c r="H37" s="5"/>
      <c r="I37" s="5"/>
      <c r="J37" s="5"/>
      <c r="K37" s="5"/>
      <c r="L37" s="5"/>
      <c r="M37" s="5"/>
      <c r="N37" s="5"/>
      <c r="O37" s="5"/>
      <c r="P37" s="5"/>
    </row>
    <row r="38" spans="1:16" ht="37.5" hidden="1" customHeight="1" x14ac:dyDescent="0.2">
      <c r="A38" s="223" t="s">
        <v>2086</v>
      </c>
      <c r="B38" s="390" t="s">
        <v>2087</v>
      </c>
      <c r="C38" s="391"/>
      <c r="D38" s="5"/>
      <c r="E38" s="5"/>
      <c r="F38" s="5"/>
      <c r="G38" s="5"/>
      <c r="H38" s="5"/>
      <c r="I38" s="5"/>
      <c r="J38" s="5"/>
      <c r="K38" s="5"/>
      <c r="L38" s="5"/>
      <c r="M38" s="5"/>
      <c r="N38" s="5"/>
      <c r="O38" s="5"/>
      <c r="P38" s="5"/>
    </row>
    <row r="39" spans="1:16" ht="61.5" hidden="1" customHeight="1" x14ac:dyDescent="0.2">
      <c r="A39" s="223" t="s">
        <v>2088</v>
      </c>
      <c r="B39" s="390" t="s">
        <v>2089</v>
      </c>
      <c r="C39" s="391"/>
      <c r="D39" s="5"/>
      <c r="E39" s="5"/>
      <c r="F39" s="5"/>
      <c r="G39" s="5"/>
      <c r="H39" s="5"/>
      <c r="I39" s="5"/>
      <c r="J39" s="5"/>
      <c r="K39" s="5"/>
      <c r="L39" s="5"/>
      <c r="M39" s="5"/>
      <c r="N39" s="5"/>
      <c r="O39" s="5"/>
      <c r="P39" s="5"/>
    </row>
    <row r="40" spans="1:16" ht="53.25" hidden="1" customHeight="1" x14ac:dyDescent="0.2">
      <c r="A40" s="223" t="s">
        <v>2090</v>
      </c>
      <c r="B40" s="390" t="s">
        <v>2091</v>
      </c>
      <c r="C40" s="391"/>
      <c r="D40" s="5"/>
      <c r="E40" s="5"/>
      <c r="F40" s="5"/>
      <c r="G40" s="5"/>
      <c r="H40" s="5"/>
      <c r="I40" s="5"/>
      <c r="J40" s="5"/>
      <c r="K40" s="5"/>
      <c r="L40" s="5"/>
      <c r="M40" s="5"/>
      <c r="N40" s="5"/>
      <c r="O40" s="5"/>
      <c r="P40" s="5"/>
    </row>
    <row r="41" spans="1:16" ht="73.5" hidden="1" customHeight="1" x14ac:dyDescent="0.2">
      <c r="A41" s="223" t="s">
        <v>2092</v>
      </c>
      <c r="B41" s="390" t="s">
        <v>2093</v>
      </c>
      <c r="C41" s="391"/>
      <c r="D41" s="5"/>
      <c r="E41" s="5"/>
      <c r="F41" s="5"/>
      <c r="G41" s="5"/>
      <c r="H41" s="5"/>
      <c r="I41" s="5"/>
      <c r="J41" s="5"/>
      <c r="K41" s="5"/>
      <c r="L41" s="5"/>
      <c r="M41" s="5"/>
      <c r="N41" s="5"/>
      <c r="O41" s="5"/>
      <c r="P41" s="5"/>
    </row>
    <row r="42" spans="1:16" ht="57.75" hidden="1" customHeight="1" x14ac:dyDescent="0.2">
      <c r="A42" s="223" t="s">
        <v>2094</v>
      </c>
      <c r="B42" s="390" t="s">
        <v>2095</v>
      </c>
      <c r="C42" s="391"/>
      <c r="D42" s="5"/>
      <c r="E42" s="5"/>
      <c r="F42" s="5"/>
      <c r="G42" s="5"/>
      <c r="H42" s="5"/>
      <c r="I42" s="5"/>
      <c r="J42" s="5"/>
      <c r="K42" s="5"/>
      <c r="L42" s="5"/>
      <c r="M42" s="5"/>
      <c r="N42" s="5"/>
      <c r="O42" s="5"/>
      <c r="P42" s="5"/>
    </row>
    <row r="43" spans="1:16" ht="84" hidden="1" customHeight="1" x14ac:dyDescent="0.2">
      <c r="A43" s="223" t="s">
        <v>2096</v>
      </c>
      <c r="B43" s="390" t="s">
        <v>2097</v>
      </c>
      <c r="C43" s="391"/>
      <c r="D43" s="5"/>
      <c r="E43" s="5"/>
      <c r="F43" s="5"/>
      <c r="G43" s="5"/>
      <c r="H43" s="5"/>
      <c r="I43" s="5"/>
      <c r="J43" s="5"/>
      <c r="K43" s="5"/>
      <c r="L43" s="5"/>
      <c r="M43" s="5"/>
      <c r="N43" s="5"/>
      <c r="O43" s="5"/>
      <c r="P43" s="5"/>
    </row>
    <row r="44" spans="1:16" ht="48" hidden="1" customHeight="1" x14ac:dyDescent="0.2">
      <c r="A44" s="223" t="s">
        <v>2098</v>
      </c>
      <c r="B44" s="390" t="s">
        <v>2099</v>
      </c>
      <c r="C44" s="391"/>
      <c r="D44" s="5"/>
      <c r="E44" s="5"/>
      <c r="F44" s="5"/>
      <c r="G44" s="5"/>
      <c r="H44" s="5"/>
      <c r="I44" s="5"/>
      <c r="J44" s="5"/>
      <c r="K44" s="5"/>
      <c r="L44" s="5"/>
      <c r="M44" s="5"/>
      <c r="N44" s="5"/>
      <c r="O44" s="5"/>
      <c r="P44" s="5"/>
    </row>
    <row r="45" spans="1:16" ht="57" hidden="1" customHeight="1" x14ac:dyDescent="0.2">
      <c r="A45" s="223" t="s">
        <v>2100</v>
      </c>
      <c r="B45" s="390" t="s">
        <v>2101</v>
      </c>
      <c r="C45" s="391"/>
      <c r="D45" s="5"/>
      <c r="E45" s="5"/>
      <c r="F45" s="5"/>
      <c r="G45" s="5"/>
      <c r="H45" s="5"/>
      <c r="I45" s="5"/>
      <c r="J45" s="5"/>
      <c r="K45" s="5"/>
      <c r="L45" s="5"/>
      <c r="M45" s="5"/>
      <c r="N45" s="5"/>
      <c r="O45" s="5"/>
      <c r="P45" s="5"/>
    </row>
    <row r="46" spans="1:16" ht="73.5" hidden="1" customHeight="1" x14ac:dyDescent="0.2">
      <c r="A46" s="223" t="s">
        <v>2102</v>
      </c>
      <c r="B46" s="395" t="s">
        <v>2103</v>
      </c>
      <c r="C46" s="391"/>
      <c r="D46" s="5"/>
      <c r="E46" s="5"/>
      <c r="F46" s="5"/>
      <c r="G46" s="5"/>
      <c r="H46" s="5"/>
      <c r="I46" s="5"/>
      <c r="J46" s="5"/>
      <c r="K46" s="5"/>
      <c r="L46" s="5"/>
      <c r="M46" s="5"/>
      <c r="N46" s="5"/>
      <c r="O46" s="5"/>
      <c r="P46" s="5"/>
    </row>
    <row r="47" spans="1:16" ht="66" hidden="1" customHeight="1" x14ac:dyDescent="0.2">
      <c r="A47" s="39" t="s">
        <v>2104</v>
      </c>
      <c r="B47" s="396" t="s">
        <v>2105</v>
      </c>
      <c r="C47" s="396"/>
      <c r="D47" s="5"/>
      <c r="E47" s="5"/>
      <c r="F47" s="5"/>
      <c r="G47" s="5"/>
      <c r="H47" s="5"/>
      <c r="I47" s="5"/>
      <c r="J47" s="5"/>
      <c r="K47" s="5"/>
      <c r="L47" s="5"/>
      <c r="M47" s="5"/>
      <c r="N47" s="5"/>
      <c r="O47" s="5"/>
      <c r="P47" s="5"/>
    </row>
    <row r="48" spans="1:16" ht="123.75" customHeight="1" x14ac:dyDescent="0.2">
      <c r="A48" s="202" t="s">
        <v>2106</v>
      </c>
      <c r="B48" s="394" t="s">
        <v>2107</v>
      </c>
      <c r="C48" s="393"/>
      <c r="D48" s="5"/>
      <c r="E48" s="5"/>
      <c r="F48" s="5"/>
      <c r="G48" s="5"/>
      <c r="H48" s="5"/>
      <c r="I48" s="5"/>
      <c r="J48" s="5"/>
      <c r="K48" s="5"/>
      <c r="L48" s="5"/>
      <c r="M48" s="5"/>
      <c r="N48" s="5"/>
      <c r="O48" s="5"/>
      <c r="P48" s="5"/>
    </row>
    <row r="49" spans="1:16" ht="34.5" customHeight="1" x14ac:dyDescent="0.2">
      <c r="A49" s="202" t="s">
        <v>2108</v>
      </c>
      <c r="B49" s="392" t="s">
        <v>2109</v>
      </c>
      <c r="C49" s="393"/>
      <c r="D49" s="5"/>
      <c r="E49" s="5"/>
      <c r="F49" s="5"/>
      <c r="G49" s="5"/>
      <c r="H49" s="5"/>
      <c r="I49" s="5"/>
      <c r="J49" s="5"/>
      <c r="K49" s="5"/>
      <c r="L49" s="5"/>
      <c r="M49" s="5"/>
      <c r="N49" s="5"/>
      <c r="O49" s="5"/>
      <c r="P49" s="5"/>
    </row>
    <row r="50" spans="1:16" ht="34.5" customHeight="1" x14ac:dyDescent="0.2">
      <c r="A50" s="202" t="s">
        <v>2110</v>
      </c>
      <c r="B50" s="392" t="s">
        <v>2111</v>
      </c>
      <c r="C50" s="393"/>
      <c r="D50" s="5"/>
      <c r="E50" s="5"/>
      <c r="F50" s="5"/>
      <c r="G50" s="5"/>
      <c r="H50" s="5"/>
      <c r="I50" s="5"/>
      <c r="J50" s="5"/>
      <c r="K50" s="5"/>
      <c r="L50" s="5"/>
      <c r="M50" s="5"/>
      <c r="N50" s="5"/>
      <c r="O50" s="5"/>
      <c r="P50" s="5"/>
    </row>
    <row r="51" spans="1:16" ht="31.5" customHeight="1" x14ac:dyDescent="0.2">
      <c r="A51" s="224" t="s">
        <v>2112</v>
      </c>
      <c r="B51" s="390" t="s">
        <v>2113</v>
      </c>
      <c r="C51" s="391"/>
      <c r="D51" s="5"/>
      <c r="E51" s="5"/>
      <c r="F51" s="5"/>
      <c r="G51" s="5"/>
      <c r="H51" s="5"/>
      <c r="I51" s="5"/>
      <c r="J51" s="5"/>
      <c r="K51" s="5"/>
      <c r="L51" s="5"/>
      <c r="M51" s="5"/>
      <c r="N51" s="5"/>
      <c r="O51" s="5"/>
      <c r="P51" s="5"/>
    </row>
    <row r="52" spans="1:16" ht="31.5" customHeight="1" x14ac:dyDescent="0.2">
      <c r="A52" s="224" t="s">
        <v>2114</v>
      </c>
      <c r="B52" s="390" t="s">
        <v>2115</v>
      </c>
      <c r="C52" s="391"/>
      <c r="D52" s="5"/>
      <c r="E52" s="5"/>
      <c r="F52" s="5"/>
      <c r="G52" s="5"/>
      <c r="H52" s="5"/>
      <c r="I52" s="5"/>
      <c r="J52" s="5"/>
      <c r="K52" s="5"/>
      <c r="L52" s="5"/>
      <c r="M52" s="5"/>
      <c r="N52" s="5"/>
      <c r="O52" s="5"/>
      <c r="P52" s="5"/>
    </row>
    <row r="53" spans="1:16" ht="31.5" customHeight="1" x14ac:dyDescent="0.2">
      <c r="A53" s="224" t="s">
        <v>2116</v>
      </c>
      <c r="B53" s="397" t="s">
        <v>2117</v>
      </c>
      <c r="C53" s="398"/>
      <c r="D53" s="5"/>
      <c r="E53" s="5"/>
      <c r="F53" s="5"/>
      <c r="G53" s="5"/>
      <c r="H53" s="5"/>
      <c r="I53" s="5"/>
      <c r="J53" s="5"/>
      <c r="K53" s="5"/>
      <c r="L53" s="5"/>
      <c r="M53" s="5"/>
      <c r="N53" s="5"/>
      <c r="O53" s="5"/>
      <c r="P53" s="5"/>
    </row>
    <row r="54" spans="1:16" ht="31.5" customHeight="1" x14ac:dyDescent="0.2">
      <c r="A54" s="224" t="s">
        <v>2118</v>
      </c>
      <c r="B54" s="397" t="s">
        <v>2119</v>
      </c>
      <c r="C54" s="398"/>
      <c r="D54" s="5"/>
      <c r="E54" s="5"/>
      <c r="F54" s="5"/>
      <c r="G54" s="5"/>
      <c r="H54" s="5"/>
      <c r="I54" s="5"/>
      <c r="J54" s="5"/>
      <c r="K54" s="5"/>
      <c r="L54" s="5"/>
      <c r="M54" s="5"/>
      <c r="N54" s="5"/>
      <c r="O54" s="5"/>
      <c r="P54" s="5"/>
    </row>
    <row r="55" spans="1:16" ht="54.6" customHeight="1" x14ac:dyDescent="0.2">
      <c r="A55" s="224" t="s">
        <v>2120</v>
      </c>
      <c r="B55" s="397" t="s">
        <v>2121</v>
      </c>
      <c r="C55" s="398"/>
      <c r="D55" s="5"/>
      <c r="E55" s="5"/>
      <c r="F55" s="5"/>
      <c r="G55" s="5"/>
      <c r="H55" s="5"/>
      <c r="I55" s="5"/>
      <c r="J55" s="5"/>
      <c r="K55" s="5"/>
      <c r="L55" s="5"/>
      <c r="M55" s="5"/>
      <c r="N55" s="5"/>
      <c r="O55" s="5"/>
      <c r="P55" s="5"/>
    </row>
    <row r="56" spans="1:16" ht="54.6" customHeight="1" x14ac:dyDescent="0.2">
      <c r="A56" s="224" t="s">
        <v>2122</v>
      </c>
      <c r="B56" s="397" t="s">
        <v>2123</v>
      </c>
      <c r="C56" s="398"/>
      <c r="D56" s="5"/>
      <c r="E56" s="5"/>
      <c r="F56" s="5"/>
      <c r="G56" s="5"/>
      <c r="H56" s="5"/>
      <c r="I56" s="5"/>
      <c r="J56" s="5"/>
      <c r="K56" s="5"/>
      <c r="L56" s="5"/>
      <c r="M56" s="5"/>
      <c r="N56" s="5"/>
      <c r="O56" s="5"/>
      <c r="P56" s="5"/>
    </row>
    <row r="57" spans="1:16" ht="54" customHeight="1" x14ac:dyDescent="0.2">
      <c r="A57" s="224" t="s">
        <v>2124</v>
      </c>
      <c r="B57" s="397" t="s">
        <v>2125</v>
      </c>
      <c r="C57" s="398"/>
      <c r="D57" s="5"/>
      <c r="E57" s="5"/>
      <c r="F57" s="5"/>
      <c r="G57" s="5"/>
      <c r="H57" s="5"/>
      <c r="I57" s="5"/>
      <c r="J57" s="5"/>
      <c r="K57" s="5"/>
      <c r="L57" s="5"/>
      <c r="M57" s="5"/>
      <c r="N57" s="5"/>
      <c r="O57" s="5"/>
      <c r="P57" s="5"/>
    </row>
    <row r="58" spans="1:16" ht="31.15" customHeight="1" x14ac:dyDescent="0.2">
      <c r="A58" s="268" t="s">
        <v>2126</v>
      </c>
      <c r="B58" s="388" t="s">
        <v>2127</v>
      </c>
      <c r="C58" s="389"/>
      <c r="D58" s="5"/>
      <c r="E58" s="5"/>
      <c r="F58" s="5"/>
      <c r="G58" s="5"/>
      <c r="H58" s="5"/>
      <c r="I58" s="5"/>
      <c r="J58" s="5"/>
      <c r="K58" s="5"/>
      <c r="L58" s="5"/>
      <c r="M58" s="5"/>
      <c r="N58" s="5"/>
      <c r="O58" s="5"/>
      <c r="P58" s="5"/>
    </row>
    <row r="59" spans="1:16" ht="46.5" customHeight="1" x14ac:dyDescent="0.2">
      <c r="A59" s="299" t="s">
        <v>2128</v>
      </c>
      <c r="B59" s="403" t="s">
        <v>2129</v>
      </c>
      <c r="C59" s="404"/>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54" t="s">
        <v>1970</v>
      </c>
      <c r="B2" s="355"/>
      <c r="C2" s="355"/>
      <c r="D2" s="355"/>
      <c r="E2" s="355"/>
      <c r="F2" s="355"/>
      <c r="G2" s="355"/>
      <c r="H2" s="355"/>
      <c r="I2" s="355"/>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56" t="s">
        <v>1972</v>
      </c>
      <c r="B4" s="357"/>
      <c r="C4" s="357"/>
      <c r="D4" s="357"/>
      <c r="E4" s="357"/>
      <c r="F4" s="357"/>
      <c r="G4" s="357"/>
      <c r="H4" s="357"/>
      <c r="I4" s="357"/>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47096</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25" t="s">
        <v>1976</v>
      </c>
      <c r="F7" s="358" t="s">
        <v>1977</v>
      </c>
      <c r="G7" s="35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25"/>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25"/>
      <c r="F9" s="352" t="s">
        <v>1981</v>
      </c>
      <c r="G9" s="35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1"/>
      <c r="E10" s="325"/>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25"/>
      <c r="F11" s="350" t="s">
        <v>1983</v>
      </c>
      <c r="G11" s="351"/>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25"/>
      <c r="F12" s="348" t="s">
        <v>1984</v>
      </c>
      <c r="G12" s="349"/>
      <c r="H12" s="318" t="s">
        <v>3655</v>
      </c>
      <c r="I12" s="27" t="s">
        <v>1985</v>
      </c>
      <c r="J12" s="228"/>
      <c r="K12" s="228"/>
      <c r="L12" s="5"/>
      <c r="M12" s="5"/>
      <c r="N12" s="5"/>
      <c r="O12" s="5"/>
      <c r="P12" s="5"/>
      <c r="Q12" s="5"/>
      <c r="R12" s="5"/>
      <c r="S12" s="5"/>
      <c r="T12" s="5"/>
      <c r="U12" s="5"/>
      <c r="V12" s="5"/>
      <c r="W12" s="5"/>
    </row>
    <row r="13" spans="1:23" ht="23.25" x14ac:dyDescent="0.2">
      <c r="B13" s="18" t="s">
        <v>1986</v>
      </c>
      <c r="C13" s="242" t="s">
        <v>5</v>
      </c>
      <c r="D13" s="311"/>
      <c r="E13" s="325"/>
      <c r="F13" s="322" t="s">
        <v>1987</v>
      </c>
      <c r="G13" s="323"/>
      <c r="H13" s="324"/>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6" t="s">
        <v>8</v>
      </c>
      <c r="C16" s="327"/>
      <c r="D16" s="327"/>
      <c r="E16" s="327"/>
      <c r="F16" s="328"/>
      <c r="G16" s="201" t="s">
        <v>9</v>
      </c>
      <c r="H16" s="263" t="s">
        <v>10</v>
      </c>
      <c r="I16" s="264" t="s">
        <v>11</v>
      </c>
      <c r="J16" s="5"/>
      <c r="K16" s="5"/>
      <c r="L16" s="5"/>
      <c r="M16" s="5"/>
      <c r="N16" s="5"/>
      <c r="O16" s="5"/>
      <c r="P16" s="5"/>
      <c r="Q16" s="5"/>
      <c r="R16" s="5"/>
      <c r="S16" s="5"/>
      <c r="T16" s="5"/>
      <c r="U16" s="5"/>
      <c r="V16" s="5"/>
      <c r="W16" s="5"/>
    </row>
    <row r="17" spans="1:23" ht="12.75" customHeight="1" x14ac:dyDescent="0.2">
      <c r="A17" s="345" t="s">
        <v>1977</v>
      </c>
      <c r="B17" s="329" t="str">
        <f>'PR-RAS'!B6</f>
        <v>PRIHODI POSLOVANJA (šifre 61+62+63+64+65+66+67+68)</v>
      </c>
      <c r="C17" s="330"/>
      <c r="D17" s="330"/>
      <c r="E17" s="330"/>
      <c r="F17" s="331"/>
      <c r="G17" s="28" t="str">
        <f>'PR-RAS'!C6</f>
        <v>6</v>
      </c>
      <c r="H17" s="273">
        <f>'PR-RAS'!D6</f>
        <v>356905074.34000003</v>
      </c>
      <c r="I17" s="273">
        <f>'PR-RAS'!E6</f>
        <v>395914278.31</v>
      </c>
      <c r="J17" s="5"/>
      <c r="K17" s="5"/>
      <c r="L17" s="5"/>
      <c r="M17" s="5"/>
      <c r="N17" s="5"/>
      <c r="O17" s="5"/>
      <c r="P17" s="5"/>
      <c r="Q17" s="5"/>
      <c r="R17" s="5"/>
      <c r="S17" s="5"/>
      <c r="T17" s="5"/>
      <c r="U17" s="5"/>
      <c r="V17" s="5"/>
      <c r="W17" s="5"/>
    </row>
    <row r="18" spans="1:23" ht="12.75" customHeight="1" x14ac:dyDescent="0.2">
      <c r="A18" s="346"/>
      <c r="B18" s="332" t="str">
        <f>'PR-RAS'!B152</f>
        <v xml:space="preserve">RASHODI POSLOVANJA (šifre 31+32+34+35+36+37+38) </v>
      </c>
      <c r="C18" s="333"/>
      <c r="D18" s="333"/>
      <c r="E18" s="333"/>
      <c r="F18" s="334"/>
      <c r="G18" s="29" t="str">
        <f>'PR-RAS'!C152</f>
        <v>3</v>
      </c>
      <c r="H18" s="273">
        <f>'PR-RAS'!D152</f>
        <v>339397081.17000002</v>
      </c>
      <c r="I18" s="273">
        <f>'PR-RAS'!E152</f>
        <v>404415463.07999998</v>
      </c>
      <c r="J18" s="5"/>
      <c r="K18" s="5"/>
      <c r="L18" s="5"/>
      <c r="M18" s="5"/>
      <c r="N18" s="5"/>
      <c r="O18" s="5"/>
      <c r="P18" s="5"/>
      <c r="Q18" s="5"/>
      <c r="R18" s="5"/>
      <c r="S18" s="5"/>
      <c r="T18" s="5"/>
      <c r="U18" s="5"/>
      <c r="V18" s="5"/>
      <c r="W18" s="5"/>
    </row>
    <row r="19" spans="1:23" ht="12.75" customHeight="1" x14ac:dyDescent="0.2">
      <c r="A19" s="346"/>
      <c r="B19" s="332" t="str">
        <f>'PR-RAS'!B649</f>
        <v>Višak prihoda i primitaka raspoloživ u sljedećem razdoblju (šifre X005 + '9221-9222' - Y005 - '9222-9221')</v>
      </c>
      <c r="C19" s="333"/>
      <c r="D19" s="333"/>
      <c r="E19" s="333"/>
      <c r="F19" s="334"/>
      <c r="G19" s="29" t="str">
        <f>'PR-RAS'!C649</f>
        <v>X006</v>
      </c>
      <c r="H19" s="273">
        <f>'PR-RAS'!D649</f>
        <v>42841701.370000005</v>
      </c>
      <c r="I19" s="273">
        <f>'PR-RAS'!E649</f>
        <v>31869275.980000012</v>
      </c>
      <c r="J19" s="5"/>
      <c r="K19" s="5"/>
      <c r="L19" s="5"/>
      <c r="M19" s="5"/>
      <c r="N19" s="5"/>
      <c r="O19" s="5"/>
      <c r="P19" s="5"/>
      <c r="Q19" s="5"/>
      <c r="R19" s="5"/>
      <c r="S19" s="5"/>
      <c r="T19" s="5"/>
      <c r="U19" s="5"/>
      <c r="V19" s="5"/>
      <c r="W19" s="5"/>
    </row>
    <row r="20" spans="1:23" ht="12.75" customHeight="1" x14ac:dyDescent="0.2">
      <c r="A20" s="347"/>
      <c r="B20" s="335" t="str">
        <f>'PR-RAS'!B650</f>
        <v>Manjak prihoda i primitaka za pokriće u sljedećem razdoblju (šifre Y005 + '9222-9221' - X005 - '9221-9222' )</v>
      </c>
      <c r="C20" s="336"/>
      <c r="D20" s="336"/>
      <c r="E20" s="336"/>
      <c r="F20" s="337"/>
      <c r="G20" s="30" t="str">
        <f>'PR-RAS'!C650</f>
        <v>Y006</v>
      </c>
      <c r="H20" s="273">
        <f>'PR-RAS'!D650</f>
        <v>0</v>
      </c>
      <c r="I20" s="273">
        <f>'PR-RAS'!E650</f>
        <v>0</v>
      </c>
      <c r="J20" s="5"/>
      <c r="K20" s="5"/>
      <c r="L20" s="5"/>
      <c r="M20" s="5"/>
      <c r="N20" s="5"/>
      <c r="O20" s="5"/>
      <c r="P20" s="5"/>
      <c r="Q20" s="5"/>
      <c r="R20" s="5"/>
      <c r="S20" s="5"/>
      <c r="T20" s="5"/>
      <c r="U20" s="5"/>
      <c r="V20" s="5"/>
      <c r="W20" s="5"/>
    </row>
    <row r="21" spans="1:23" ht="29.25" customHeight="1" x14ac:dyDescent="0.2">
      <c r="A21" s="200" t="s">
        <v>1988</v>
      </c>
      <c r="B21" s="326" t="s">
        <v>8</v>
      </c>
      <c r="C21" s="327"/>
      <c r="D21" s="327"/>
      <c r="E21" s="327"/>
      <c r="F21" s="328"/>
      <c r="G21" s="201" t="s">
        <v>9</v>
      </c>
      <c r="H21" s="263" t="s">
        <v>1989</v>
      </c>
      <c r="I21" s="264" t="s">
        <v>1990</v>
      </c>
      <c r="J21" s="5"/>
      <c r="K21" s="5"/>
      <c r="L21" s="5"/>
      <c r="M21" s="5"/>
      <c r="N21" s="5"/>
      <c r="O21" s="5"/>
      <c r="P21" s="5"/>
      <c r="Q21" s="5"/>
      <c r="R21" s="5"/>
      <c r="S21" s="5"/>
      <c r="T21" s="5"/>
      <c r="U21" s="5"/>
      <c r="V21" s="5"/>
      <c r="W21" s="5"/>
    </row>
    <row r="22" spans="1:23" ht="12.75" customHeight="1" x14ac:dyDescent="0.2">
      <c r="A22" s="345" t="s">
        <v>1980</v>
      </c>
      <c r="B22" s="329" t="str">
        <f>BILANCA!B7</f>
        <v>Nefinancijska imovina (šifre 01+02+03+04+05+06)</v>
      </c>
      <c r="C22" s="330"/>
      <c r="D22" s="330"/>
      <c r="E22" s="330"/>
      <c r="F22" s="331"/>
      <c r="G22" s="126" t="str">
        <f>BILANCA!C7</f>
        <v>B002</v>
      </c>
      <c r="H22" s="273">
        <f>BILANCA!D7</f>
        <v>11780403.01</v>
      </c>
      <c r="I22" s="273">
        <f>BILANCA!E7</f>
        <v>13027517.370000001</v>
      </c>
      <c r="J22" s="5"/>
      <c r="K22" s="5"/>
      <c r="L22" s="5"/>
      <c r="M22" s="5"/>
      <c r="N22" s="5"/>
      <c r="O22" s="5"/>
      <c r="P22" s="5"/>
      <c r="Q22" s="5"/>
      <c r="R22" s="5"/>
      <c r="S22" s="5"/>
      <c r="T22" s="5"/>
      <c r="U22" s="5"/>
      <c r="V22" s="5"/>
      <c r="W22" s="5"/>
    </row>
    <row r="23" spans="1:23" ht="12.75" customHeight="1" x14ac:dyDescent="0.2">
      <c r="A23" s="346"/>
      <c r="B23" s="332" t="str">
        <f>BILANCA!B69</f>
        <v>Financijska imovina (šifre 11+12+13+14+15+16+17+19)</v>
      </c>
      <c r="C23" s="333"/>
      <c r="D23" s="333"/>
      <c r="E23" s="333"/>
      <c r="F23" s="334"/>
      <c r="G23" s="127" t="str">
        <f>BILANCA!C69</f>
        <v>1</v>
      </c>
      <c r="H23" s="273">
        <f>BILANCA!D69</f>
        <v>57954298.659999996</v>
      </c>
      <c r="I23" s="273">
        <f>BILANCA!E69</f>
        <v>51428957.600000001</v>
      </c>
      <c r="J23" s="5"/>
      <c r="K23" s="5"/>
      <c r="L23" s="5"/>
      <c r="M23" s="5"/>
      <c r="N23" s="5"/>
      <c r="O23" s="5"/>
      <c r="P23" s="5"/>
      <c r="Q23" s="5"/>
      <c r="R23" s="5"/>
      <c r="S23" s="5"/>
      <c r="T23" s="5"/>
      <c r="U23" s="5"/>
      <c r="V23" s="5"/>
      <c r="W23" s="5"/>
    </row>
    <row r="24" spans="1:23" ht="12.75" customHeight="1" x14ac:dyDescent="0.2">
      <c r="A24" s="346"/>
      <c r="B24" s="332" t="str">
        <f>BILANCA!B177</f>
        <v xml:space="preserve">Obveze (šifre 23+24+25+26+27+29) </v>
      </c>
      <c r="C24" s="333"/>
      <c r="D24" s="333"/>
      <c r="E24" s="333"/>
      <c r="F24" s="334"/>
      <c r="G24" s="127" t="str">
        <f>BILANCA!C177</f>
        <v>2</v>
      </c>
      <c r="H24" s="273">
        <f>BILANCA!D177</f>
        <v>15112597.289999999</v>
      </c>
      <c r="I24" s="273">
        <f>BILANCA!E177</f>
        <v>19563326.460000001</v>
      </c>
      <c r="J24" s="5"/>
      <c r="K24" s="5"/>
      <c r="L24" s="5"/>
      <c r="M24" s="5"/>
      <c r="N24" s="5"/>
      <c r="O24" s="5"/>
      <c r="P24" s="5"/>
      <c r="Q24" s="5"/>
      <c r="R24" s="5"/>
      <c r="S24" s="5"/>
      <c r="T24" s="5"/>
      <c r="U24" s="5"/>
      <c r="V24" s="5"/>
      <c r="W24" s="5"/>
    </row>
    <row r="25" spans="1:23" ht="12.75" customHeight="1" x14ac:dyDescent="0.2">
      <c r="A25" s="347"/>
      <c r="B25" s="335" t="str">
        <f>BILANCA!B251</f>
        <v>Vlastiti izvori (šifre 91 + 922 - 93 + 96 + 97)</v>
      </c>
      <c r="C25" s="336"/>
      <c r="D25" s="336"/>
      <c r="E25" s="336"/>
      <c r="F25" s="337"/>
      <c r="G25" s="128" t="str">
        <f>BILANCA!C251</f>
        <v>9</v>
      </c>
      <c r="H25" s="273">
        <f>BILANCA!D251</f>
        <v>54622104.379999995</v>
      </c>
      <c r="I25" s="273">
        <f>BILANCA!E251</f>
        <v>44893148.509999998</v>
      </c>
      <c r="J25" s="5"/>
      <c r="K25" s="5"/>
      <c r="L25" s="5"/>
      <c r="M25" s="5"/>
      <c r="N25" s="5"/>
      <c r="O25" s="5"/>
      <c r="P25" s="5"/>
      <c r="Q25" s="5"/>
      <c r="R25" s="5"/>
      <c r="S25" s="5"/>
      <c r="T25" s="5"/>
      <c r="U25" s="5"/>
      <c r="V25" s="5"/>
      <c r="W25" s="5"/>
    </row>
    <row r="26" spans="1:23" ht="48" x14ac:dyDescent="0.2">
      <c r="A26" s="200" t="s">
        <v>1988</v>
      </c>
      <c r="B26" s="326" t="s">
        <v>8</v>
      </c>
      <c r="C26" s="327"/>
      <c r="D26" s="327"/>
      <c r="E26" s="327"/>
      <c r="F26" s="328"/>
      <c r="G26" s="201" t="s">
        <v>9</v>
      </c>
      <c r="H26" s="263" t="s">
        <v>10</v>
      </c>
      <c r="I26" s="264" t="s">
        <v>11</v>
      </c>
      <c r="J26" s="5"/>
      <c r="K26" s="5"/>
      <c r="L26" s="5"/>
      <c r="M26" s="5"/>
      <c r="N26" s="5"/>
      <c r="O26" s="5"/>
      <c r="P26" s="5"/>
      <c r="Q26" s="5"/>
      <c r="R26" s="5"/>
      <c r="S26" s="5"/>
      <c r="T26" s="5"/>
      <c r="U26" s="5"/>
      <c r="V26" s="5"/>
      <c r="W26" s="5"/>
    </row>
    <row r="27" spans="1:23" ht="12.75" customHeight="1" x14ac:dyDescent="0.2">
      <c r="A27" s="345" t="s">
        <v>1991</v>
      </c>
      <c r="B27" s="329" t="str">
        <f>'RAS-funkcijski'!B5</f>
        <v>Opće javne usluge (šifre 011+012+013+014 do 018)</v>
      </c>
      <c r="C27" s="330"/>
      <c r="D27" s="330"/>
      <c r="E27" s="330"/>
      <c r="F27" s="331"/>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46"/>
      <c r="B28" s="332" t="str">
        <f>'RAS-funkcijski'!B35</f>
        <v>Ekonomski poslovi (šifre 041+042+043+044+045+046+047+048+049)</v>
      </c>
      <c r="C28" s="333"/>
      <c r="D28" s="333"/>
      <c r="E28" s="333"/>
      <c r="F28" s="334"/>
      <c r="G28" s="127" t="str">
        <f>'RAS-funkcijski'!C35</f>
        <v>04</v>
      </c>
      <c r="H28" s="273">
        <f>'RAS-funkcijski'!D35</f>
        <v>17799532.100000001</v>
      </c>
      <c r="I28" s="273">
        <f>'RAS-funkcijski'!E35</f>
        <v>19488497.369999997</v>
      </c>
      <c r="J28" s="5"/>
      <c r="K28" s="5"/>
      <c r="L28" s="5"/>
      <c r="M28" s="5"/>
      <c r="N28" s="5"/>
      <c r="O28" s="5"/>
      <c r="P28" s="5"/>
      <c r="Q28" s="5"/>
      <c r="R28" s="5"/>
      <c r="S28" s="5"/>
      <c r="T28" s="5"/>
      <c r="U28" s="5"/>
      <c r="V28" s="5"/>
      <c r="W28" s="5"/>
    </row>
    <row r="29" spans="1:23" ht="12.75" customHeight="1" x14ac:dyDescent="0.2">
      <c r="A29" s="346"/>
      <c r="B29" s="332" t="str">
        <f>'RAS-funkcijski'!B88</f>
        <v>Rashodi vezani za stanovanje i kom. pogodnosti koji nisu drugdje svrstani</v>
      </c>
      <c r="C29" s="333"/>
      <c r="D29" s="333"/>
      <c r="E29" s="333"/>
      <c r="F29" s="334"/>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46"/>
      <c r="B30" s="332" t="str">
        <f>'RAS-funkcijski'!B114</f>
        <v>Obrazovanje (šifre 091+092+093+094+095+096+097+098)</v>
      </c>
      <c r="C30" s="333"/>
      <c r="D30" s="333"/>
      <c r="E30" s="333"/>
      <c r="F30" s="334"/>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47"/>
      <c r="B31" s="335" t="str">
        <f>'RAS-funkcijski'!B141</f>
        <v>Kontrolni zbroj (šifre 01+02+03+04+05+06+07+08+09+10)</v>
      </c>
      <c r="C31" s="336"/>
      <c r="D31" s="336"/>
      <c r="E31" s="336"/>
      <c r="F31" s="337"/>
      <c r="G31" s="128" t="str">
        <f>'RAS-funkcijski'!C141</f>
        <v>R1</v>
      </c>
      <c r="H31" s="273">
        <f>'RAS-funkcijski'!D141</f>
        <v>343310840.59000003</v>
      </c>
      <c r="I31" s="273">
        <f>'RAS-funkcijski'!E141</f>
        <v>406886709.00999999</v>
      </c>
      <c r="J31" s="5"/>
      <c r="K31" s="5"/>
      <c r="L31" s="5"/>
      <c r="M31" s="5"/>
      <c r="N31" s="5"/>
      <c r="O31" s="5"/>
      <c r="P31" s="5"/>
      <c r="Q31" s="5"/>
      <c r="R31" s="5"/>
      <c r="S31" s="5"/>
      <c r="T31" s="5"/>
      <c r="U31" s="5"/>
      <c r="V31" s="5"/>
      <c r="W31" s="5"/>
    </row>
    <row r="32" spans="1:23" ht="29.25" customHeight="1" x14ac:dyDescent="0.2">
      <c r="A32" s="200" t="s">
        <v>1988</v>
      </c>
      <c r="B32" s="326" t="s">
        <v>8</v>
      </c>
      <c r="C32" s="327"/>
      <c r="D32" s="327"/>
      <c r="E32" s="327"/>
      <c r="F32" s="328"/>
      <c r="G32" s="201" t="s">
        <v>9</v>
      </c>
      <c r="H32" s="263" t="s">
        <v>1992</v>
      </c>
      <c r="I32" s="264" t="s">
        <v>1993</v>
      </c>
      <c r="J32" s="5"/>
      <c r="K32" s="5"/>
      <c r="L32" s="5"/>
      <c r="M32" s="5"/>
      <c r="N32" s="5"/>
      <c r="O32" s="5"/>
      <c r="P32" s="5"/>
      <c r="Q32" s="5"/>
      <c r="R32" s="5"/>
      <c r="S32" s="5"/>
      <c r="T32" s="5"/>
      <c r="U32" s="5"/>
      <c r="V32" s="5"/>
      <c r="W32" s="5"/>
    </row>
    <row r="33" spans="1:23" ht="12.75" customHeight="1" x14ac:dyDescent="0.2">
      <c r="A33" s="345" t="s">
        <v>1982</v>
      </c>
      <c r="B33" s="342" t="str">
        <f>'P-VRIO'!B5</f>
        <v>Promjene u vrijednosti i obujmu imovine (šifre 91511+91512)</v>
      </c>
      <c r="C33" s="330"/>
      <c r="D33" s="330"/>
      <c r="E33" s="330"/>
      <c r="F33" s="331"/>
      <c r="G33" s="126" t="str">
        <f>'P-VRIO'!C5</f>
        <v>9151</v>
      </c>
      <c r="H33" s="273">
        <f>'P-VRIO'!D5</f>
        <v>0</v>
      </c>
      <c r="I33" s="273">
        <f>'P-VRIO'!E5</f>
        <v>1260759.3499999999</v>
      </c>
      <c r="J33" s="5"/>
      <c r="K33" s="5"/>
      <c r="L33" s="5"/>
      <c r="M33" s="5"/>
      <c r="N33" s="5"/>
      <c r="O33" s="5"/>
      <c r="P33" s="5"/>
      <c r="Q33" s="5"/>
      <c r="R33" s="5"/>
      <c r="S33" s="5"/>
      <c r="T33" s="5"/>
      <c r="U33" s="5"/>
      <c r="V33" s="5"/>
      <c r="W33" s="5"/>
    </row>
    <row r="34" spans="1:23" ht="12.75" customHeight="1" x14ac:dyDescent="0.2">
      <c r="A34" s="346"/>
      <c r="B34" s="343" t="str">
        <f>'P-VRIO'!B22</f>
        <v>Promjene u obujmu imovine (šifre P016+P023)</v>
      </c>
      <c r="C34" s="333"/>
      <c r="D34" s="333"/>
      <c r="E34" s="333"/>
      <c r="F34" s="334"/>
      <c r="G34" s="127" t="str">
        <f>'P-VRIO'!C22</f>
        <v>91512</v>
      </c>
      <c r="H34" s="273">
        <f>'P-VRIO'!D22</f>
        <v>0</v>
      </c>
      <c r="I34" s="273">
        <f>'P-VRIO'!E22</f>
        <v>28278.92</v>
      </c>
      <c r="J34" s="5"/>
      <c r="K34" s="5"/>
      <c r="L34" s="5"/>
      <c r="M34" s="5"/>
      <c r="N34" s="5"/>
      <c r="O34" s="5"/>
      <c r="P34" s="5"/>
      <c r="Q34" s="5"/>
      <c r="R34" s="5"/>
      <c r="S34" s="5"/>
      <c r="T34" s="5"/>
      <c r="U34" s="5"/>
      <c r="V34" s="5"/>
      <c r="W34" s="5"/>
    </row>
    <row r="35" spans="1:23" ht="12.75" customHeight="1" x14ac:dyDescent="0.2">
      <c r="A35" s="346"/>
      <c r="B35" s="343" t="str">
        <f>'P-VRIO'!B38</f>
        <v>Promjene u vrijednosti i obujmu obveza (šifre 91521+91522)</v>
      </c>
      <c r="C35" s="333"/>
      <c r="D35" s="333"/>
      <c r="E35" s="333"/>
      <c r="F35" s="334"/>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47"/>
      <c r="B36" s="344" t="str">
        <f>'P-VRIO'!B44</f>
        <v>Promjene u obujmu obveza (šifre P035 do P038)</v>
      </c>
      <c r="C36" s="336"/>
      <c r="D36" s="336"/>
      <c r="E36" s="336"/>
      <c r="F36" s="337"/>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1988</v>
      </c>
      <c r="B37" s="326" t="s">
        <v>8</v>
      </c>
      <c r="C37" s="327"/>
      <c r="D37" s="327"/>
      <c r="E37" s="327"/>
      <c r="F37" s="328"/>
      <c r="G37" s="201" t="s">
        <v>9</v>
      </c>
      <c r="H37" s="263" t="s">
        <v>1989</v>
      </c>
      <c r="I37" s="264" t="s">
        <v>1951</v>
      </c>
      <c r="J37" s="5"/>
      <c r="K37" s="5"/>
      <c r="L37" s="5"/>
      <c r="M37" s="5"/>
      <c r="N37" s="5"/>
      <c r="O37" s="5"/>
      <c r="P37" s="5"/>
      <c r="Q37" s="5"/>
      <c r="R37" s="5"/>
      <c r="S37" s="5"/>
      <c r="T37" s="5"/>
      <c r="U37" s="5"/>
      <c r="V37" s="5"/>
      <c r="W37" s="5"/>
    </row>
    <row r="38" spans="1:23" ht="12.75" customHeight="1" x14ac:dyDescent="0.2">
      <c r="A38" s="345" t="s">
        <v>1983</v>
      </c>
      <c r="B38" s="329" t="str">
        <f>OBVEZE!B5</f>
        <v>Stanje obveza 1. siječnja (=stanju obveza iz Izvještaja o obvezama na 31. prosinca prethodne godine)</v>
      </c>
      <c r="C38" s="330"/>
      <c r="D38" s="330"/>
      <c r="E38" s="330"/>
      <c r="F38" s="331"/>
      <c r="G38" s="126" t="str">
        <f>OBVEZE!C5</f>
        <v>V001</v>
      </c>
      <c r="H38" s="273">
        <f>OBVEZE!D5</f>
        <v>15112597.289999999</v>
      </c>
      <c r="I38" s="273" t="s">
        <v>1994</v>
      </c>
      <c r="J38" s="5"/>
      <c r="K38" s="5"/>
      <c r="L38" s="5"/>
      <c r="M38" s="5"/>
      <c r="N38" s="5"/>
      <c r="O38" s="5"/>
      <c r="P38" s="5"/>
      <c r="Q38" s="5"/>
      <c r="R38" s="5"/>
      <c r="S38" s="5"/>
      <c r="T38" s="5"/>
      <c r="U38" s="5"/>
      <c r="V38" s="5"/>
      <c r="W38" s="5"/>
    </row>
    <row r="39" spans="1:23" ht="12.75" customHeight="1" x14ac:dyDescent="0.2">
      <c r="A39" s="346"/>
      <c r="B39" s="332" t="str">
        <f>OBVEZE!B44</f>
        <v>Stanje obveza na kraju izvještajnog razdoblja (šifre V001+V002-V004) i (šifre V007+V009)</v>
      </c>
      <c r="C39" s="333"/>
      <c r="D39" s="333"/>
      <c r="E39" s="333"/>
      <c r="F39" s="334"/>
      <c r="G39" s="127" t="str">
        <f>OBVEZE!C44</f>
        <v>V006</v>
      </c>
      <c r="H39" s="273" t="s">
        <v>1994</v>
      </c>
      <c r="I39" s="273">
        <f>OBVEZE!D44</f>
        <v>19563326.460000098</v>
      </c>
      <c r="J39" s="5"/>
      <c r="K39" s="5"/>
      <c r="L39" s="5"/>
      <c r="M39" s="5"/>
      <c r="N39" s="5"/>
      <c r="O39" s="5"/>
      <c r="P39" s="5"/>
      <c r="Q39" s="5"/>
      <c r="R39" s="5"/>
      <c r="S39" s="5"/>
      <c r="T39" s="5"/>
      <c r="U39" s="5"/>
      <c r="V39" s="5"/>
      <c r="W39" s="5"/>
    </row>
    <row r="40" spans="1:23" ht="12.75" customHeight="1" x14ac:dyDescent="0.2">
      <c r="A40" s="346"/>
      <c r="B40" s="332" t="str">
        <f>OBVEZE!B45</f>
        <v>Stanje dospjelih obveza na kraju izvještajnog razdoblja (šifre V008+D23+D24 + 'D dio 25,26' + D27)</v>
      </c>
      <c r="C40" s="333"/>
      <c r="D40" s="333"/>
      <c r="E40" s="333"/>
      <c r="F40" s="334"/>
      <c r="G40" s="127" t="str">
        <f>OBVEZE!C45</f>
        <v>V007</v>
      </c>
      <c r="H40" s="273" t="s">
        <v>1994</v>
      </c>
      <c r="I40" s="273">
        <f>OBVEZE!D45</f>
        <v>1957402.81</v>
      </c>
      <c r="J40" s="5"/>
      <c r="K40" s="5"/>
      <c r="L40" s="5"/>
      <c r="M40" s="5"/>
      <c r="N40" s="5"/>
      <c r="O40" s="5"/>
      <c r="P40" s="5"/>
      <c r="Q40" s="5"/>
      <c r="R40" s="5"/>
      <c r="S40" s="5"/>
      <c r="T40" s="5"/>
      <c r="U40" s="5"/>
      <c r="V40" s="5"/>
      <c r="W40" s="5"/>
    </row>
    <row r="41" spans="1:23" ht="12.75" customHeight="1" x14ac:dyDescent="0.2">
      <c r="A41" s="347"/>
      <c r="B41" s="335" t="str">
        <f>OBVEZE!B104</f>
        <v>Stanje nedospjelih obveza na kraju izvještajnog razdoblja (šifre V010 + ND23 + ND24 + 'ND dio 25,26' + ND27)</v>
      </c>
      <c r="C41" s="336"/>
      <c r="D41" s="336"/>
      <c r="E41" s="336"/>
      <c r="F41" s="337"/>
      <c r="G41" s="128" t="str">
        <f>OBVEZE!C104</f>
        <v>V009</v>
      </c>
      <c r="H41" s="274" t="s">
        <v>1994</v>
      </c>
      <c r="I41" s="274">
        <f>OBVEZE!D104</f>
        <v>17605923.649999999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0" t="s">
        <v>1995</v>
      </c>
      <c r="F44" s="340"/>
      <c r="G44" s="229"/>
      <c r="H44" s="341" t="s">
        <v>1996</v>
      </c>
      <c r="I44" s="341"/>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9" zoomScaleNormal="10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4" t="s">
        <v>6</v>
      </c>
      <c r="B2" s="365"/>
      <c r="C2" s="365"/>
      <c r="D2" s="365"/>
      <c r="E2" s="365"/>
      <c r="F2" s="365"/>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6" t="s">
        <v>14</v>
      </c>
      <c r="B5" s="367"/>
      <c r="C5" s="166"/>
      <c r="D5" s="52"/>
      <c r="E5" s="52"/>
      <c r="F5" s="44"/>
    </row>
    <row r="6" spans="1:24" ht="12.75" customHeight="1" x14ac:dyDescent="0.2">
      <c r="A6" s="63">
        <v>6</v>
      </c>
      <c r="B6" s="220" t="s">
        <v>15</v>
      </c>
      <c r="C6" s="247" t="s">
        <v>16</v>
      </c>
      <c r="D6" s="60">
        <f>D7+D43+D49+D82+D106+D125+D134+D140</f>
        <v>356905074.34000003</v>
      </c>
      <c r="E6" s="60">
        <f>E7+E43+E49+E82+E106+E125+E134+E140</f>
        <v>395914278.31</v>
      </c>
      <c r="F6" s="45">
        <f t="shared" ref="F6:F69" si="0">IF(D6&lt;&gt;0,IF(E6/D6&gt;=100,"&gt;&gt;100",E6/D6*100),"-")</f>
        <v>110.92985411937251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87472142.790000007</v>
      </c>
      <c r="E49" s="60">
        <f>E50+E53+E58+E61+E64+E68+E71+E74+E77</f>
        <v>51340.86</v>
      </c>
      <c r="F49" s="45">
        <f t="shared" si="0"/>
        <v>5.8693954855155779E-2</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83642203.140000001</v>
      </c>
      <c r="E53" s="60">
        <f>SUM(E54:E57)</f>
        <v>51340.86</v>
      </c>
      <c r="F53" s="45">
        <f t="shared" si="0"/>
        <v>6.138152520213494E-2</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77363841.879999995</v>
      </c>
      <c r="E56" s="194">
        <v>51340.86</v>
      </c>
      <c r="F56" s="45">
        <f t="shared" si="0"/>
        <v>6.6362862485081123E-2</v>
      </c>
    </row>
    <row r="57" spans="1:6" ht="12.75" customHeight="1" x14ac:dyDescent="0.2">
      <c r="A57" s="63">
        <v>6324</v>
      </c>
      <c r="B57" s="65" t="s">
        <v>117</v>
      </c>
      <c r="C57" s="247" t="s">
        <v>118</v>
      </c>
      <c r="D57" s="194">
        <v>6278361.2599999998</v>
      </c>
      <c r="E57" s="194">
        <v>0</v>
      </c>
      <c r="F57" s="45">
        <f t="shared" si="0"/>
        <v>0</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3829939.65</v>
      </c>
      <c r="E77" s="60">
        <f>SUM(E78:E81)</f>
        <v>0</v>
      </c>
      <c r="F77" s="45">
        <f t="shared" si="1"/>
        <v>0</v>
      </c>
    </row>
    <row r="78" spans="1:6" ht="12.75" customHeight="1" x14ac:dyDescent="0.2">
      <c r="A78" s="63">
        <v>6391</v>
      </c>
      <c r="B78" s="64" t="s">
        <v>159</v>
      </c>
      <c r="C78" s="247" t="s">
        <v>160</v>
      </c>
      <c r="D78" s="194">
        <v>3829939.65</v>
      </c>
      <c r="E78" s="194">
        <v>0</v>
      </c>
      <c r="F78" s="45">
        <f t="shared" si="1"/>
        <v>0</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1012837.62</v>
      </c>
      <c r="E82" s="60">
        <f>E83+E91+E98</f>
        <v>780664.7</v>
      </c>
      <c r="F82" s="45">
        <f t="shared" si="1"/>
        <v>77.076984956384223</v>
      </c>
    </row>
    <row r="83" spans="1:6" ht="12.75" customHeight="1" x14ac:dyDescent="0.2">
      <c r="A83" s="63">
        <v>641</v>
      </c>
      <c r="B83" s="64" t="s">
        <v>169</v>
      </c>
      <c r="C83" s="247" t="s">
        <v>170</v>
      </c>
      <c r="D83" s="60">
        <f>SUM(D84:D90)</f>
        <v>1012837.62</v>
      </c>
      <c r="E83" s="60">
        <f>SUM(E84:E90)</f>
        <v>780664.7</v>
      </c>
      <c r="F83" s="45">
        <f t="shared" si="1"/>
        <v>77.076984956384223</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1012837.62</v>
      </c>
      <c r="E89" s="194">
        <v>780664.7</v>
      </c>
      <c r="F89" s="45">
        <f t="shared" si="1"/>
        <v>77.076984956384223</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26032253.610000003</v>
      </c>
      <c r="E106" s="60">
        <f>E107+E112+E120+E124</f>
        <v>24580164.93</v>
      </c>
      <c r="F106" s="45">
        <f t="shared" si="1"/>
        <v>94.421963223951551</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53932.35</v>
      </c>
      <c r="E112" s="60">
        <f>SUM(E113:E119)</f>
        <v>62499.99</v>
      </c>
      <c r="F112" s="45">
        <f t="shared" si="1"/>
        <v>115.88590150438466</v>
      </c>
    </row>
    <row r="113" spans="1:6" ht="12.75" customHeight="1" x14ac:dyDescent="0.2">
      <c r="A113" s="63">
        <v>6521</v>
      </c>
      <c r="B113" s="64" t="s">
        <v>229</v>
      </c>
      <c r="C113" s="247" t="s">
        <v>230</v>
      </c>
      <c r="D113" s="194">
        <v>53932.35</v>
      </c>
      <c r="E113" s="194">
        <v>62499.99</v>
      </c>
      <c r="F113" s="45">
        <f t="shared" si="1"/>
        <v>115.88590150438466</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v>25978321.260000002</v>
      </c>
      <c r="E124" s="192">
        <v>24517664.940000001</v>
      </c>
      <c r="F124" s="71">
        <f t="shared" si="1"/>
        <v>94.377402968493428</v>
      </c>
    </row>
    <row r="125" spans="1:6" ht="24" x14ac:dyDescent="0.2">
      <c r="A125" s="63">
        <v>66</v>
      </c>
      <c r="B125" s="182" t="s">
        <v>253</v>
      </c>
      <c r="C125" s="247" t="s">
        <v>254</v>
      </c>
      <c r="D125" s="60">
        <f>D126+D129</f>
        <v>3781.63</v>
      </c>
      <c r="E125" s="60">
        <f>E126+E129</f>
        <v>2658.34</v>
      </c>
      <c r="F125" s="45">
        <f t="shared" si="1"/>
        <v>70.296142139765124</v>
      </c>
    </row>
    <row r="126" spans="1:6" ht="12.75" customHeight="1" x14ac:dyDescent="0.2">
      <c r="A126" s="63">
        <v>661</v>
      </c>
      <c r="B126" s="65" t="s">
        <v>255</v>
      </c>
      <c r="C126" s="247" t="s">
        <v>256</v>
      </c>
      <c r="D126" s="60">
        <f>SUM(D127:D128)</f>
        <v>3522.78</v>
      </c>
      <c r="E126" s="60">
        <f>SUM(E127:E128)</f>
        <v>2351.71</v>
      </c>
      <c r="F126" s="45">
        <f t="shared" si="1"/>
        <v>66.757220149995163</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3522.78</v>
      </c>
      <c r="E128" s="194">
        <v>2351.71</v>
      </c>
      <c r="F128" s="45">
        <f t="shared" si="1"/>
        <v>66.757220149995163</v>
      </c>
    </row>
    <row r="129" spans="1:6" ht="36" x14ac:dyDescent="0.2">
      <c r="A129" s="63">
        <v>663</v>
      </c>
      <c r="B129" s="182" t="s">
        <v>261</v>
      </c>
      <c r="C129" s="247" t="s">
        <v>262</v>
      </c>
      <c r="D129" s="60">
        <f>SUM(D130:D133)</f>
        <v>258.85000000000002</v>
      </c>
      <c r="E129" s="60">
        <f>SUM(E130:E133)</f>
        <v>306.63</v>
      </c>
      <c r="F129" s="45">
        <f t="shared" si="1"/>
        <v>118.45856673749276</v>
      </c>
    </row>
    <row r="130" spans="1:6" ht="12.75" customHeight="1" x14ac:dyDescent="0.2">
      <c r="A130" s="63">
        <v>6631</v>
      </c>
      <c r="B130" s="65" t="s">
        <v>263</v>
      </c>
      <c r="C130" s="247" t="s">
        <v>264</v>
      </c>
      <c r="D130" s="194">
        <v>258.85000000000002</v>
      </c>
      <c r="E130" s="194">
        <v>306.63</v>
      </c>
      <c r="F130" s="45">
        <f t="shared" si="1"/>
        <v>118.45856673749276</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242384058.69</v>
      </c>
      <c r="E134" s="60">
        <f>E135+E139</f>
        <v>370499449.48000002</v>
      </c>
      <c r="F134" s="45">
        <f t="shared" ref="F134:F197" si="2">IF(D134&lt;&gt;0,IF(E134/D134&gt;=100,"&gt;&gt;100",E134/D134*100),"-")</f>
        <v>152.85636006031845</v>
      </c>
    </row>
    <row r="135" spans="1:6" ht="24" x14ac:dyDescent="0.2">
      <c r="A135" s="63">
        <v>671</v>
      </c>
      <c r="B135" s="182" t="s">
        <v>273</v>
      </c>
      <c r="C135" s="247" t="s">
        <v>274</v>
      </c>
      <c r="D135" s="60">
        <f>SUM(D136:D138)</f>
        <v>242384058.69</v>
      </c>
      <c r="E135" s="60">
        <f>SUM(E136:E138)</f>
        <v>370499449.48000002</v>
      </c>
      <c r="F135" s="45">
        <f t="shared" si="2"/>
        <v>152.85636006031845</v>
      </c>
    </row>
    <row r="136" spans="1:6" ht="12.75" customHeight="1" x14ac:dyDescent="0.2">
      <c r="A136" s="63">
        <v>6711</v>
      </c>
      <c r="B136" s="65" t="s">
        <v>275</v>
      </c>
      <c r="C136" s="247" t="s">
        <v>276</v>
      </c>
      <c r="D136" s="194">
        <v>241768895.88999999</v>
      </c>
      <c r="E136" s="194">
        <v>368024557.05000001</v>
      </c>
      <c r="F136" s="45">
        <f t="shared" si="2"/>
        <v>152.22163119669614</v>
      </c>
    </row>
    <row r="137" spans="1:6" ht="24" x14ac:dyDescent="0.2">
      <c r="A137" s="63">
        <v>6712</v>
      </c>
      <c r="B137" s="182" t="s">
        <v>277</v>
      </c>
      <c r="C137" s="247" t="s">
        <v>278</v>
      </c>
      <c r="D137" s="194">
        <v>615162.80000000005</v>
      </c>
      <c r="E137" s="194">
        <v>2474892.4300000002</v>
      </c>
      <c r="F137" s="45">
        <f t="shared" si="2"/>
        <v>402.31503432912393</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339397081.17000002</v>
      </c>
      <c r="E152" s="60">
        <f>E153+E164+E202+E221+E230+E262+E273</f>
        <v>404415463.07999998</v>
      </c>
      <c r="F152" s="45">
        <f t="shared" si="2"/>
        <v>119.15702447583307</v>
      </c>
    </row>
    <row r="153" spans="1:6" ht="12.75" customHeight="1" x14ac:dyDescent="0.2">
      <c r="A153" s="63">
        <v>31</v>
      </c>
      <c r="B153" s="64" t="s">
        <v>308</v>
      </c>
      <c r="C153" s="247" t="s">
        <v>309</v>
      </c>
      <c r="D153" s="60">
        <f>D154+D159+D160</f>
        <v>15758126.59</v>
      </c>
      <c r="E153" s="60">
        <f>E154+E159+E160</f>
        <v>17639786.140000001</v>
      </c>
      <c r="F153" s="45">
        <f t="shared" si="2"/>
        <v>111.94088357682116</v>
      </c>
    </row>
    <row r="154" spans="1:6" ht="12.75" customHeight="1" x14ac:dyDescent="0.2">
      <c r="A154" s="63">
        <v>311</v>
      </c>
      <c r="B154" s="64" t="s">
        <v>310</v>
      </c>
      <c r="C154" s="247" t="s">
        <v>311</v>
      </c>
      <c r="D154" s="60">
        <f>SUM(D155:D158)</f>
        <v>13287814.600000001</v>
      </c>
      <c r="E154" s="60">
        <f>SUM(E155:E158)</f>
        <v>14882740.360000001</v>
      </c>
      <c r="F154" s="45">
        <f t="shared" si="2"/>
        <v>112.00292002870059</v>
      </c>
    </row>
    <row r="155" spans="1:6" ht="12.75" customHeight="1" x14ac:dyDescent="0.2">
      <c r="A155" s="63">
        <v>3111</v>
      </c>
      <c r="B155" s="64" t="s">
        <v>312</v>
      </c>
      <c r="C155" s="247" t="s">
        <v>313</v>
      </c>
      <c r="D155" s="194">
        <v>13222827.890000001</v>
      </c>
      <c r="E155" s="194">
        <v>14815046.48</v>
      </c>
      <c r="F155" s="45">
        <f t="shared" si="2"/>
        <v>112.04143775632249</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54914.080000000002</v>
      </c>
      <c r="E157" s="194">
        <v>67693.88</v>
      </c>
      <c r="F157" s="45">
        <f t="shared" si="2"/>
        <v>123.27235565086406</v>
      </c>
    </row>
    <row r="158" spans="1:6" ht="12.75" customHeight="1" x14ac:dyDescent="0.2">
      <c r="A158" s="63">
        <v>3114</v>
      </c>
      <c r="B158" s="65" t="s">
        <v>318</v>
      </c>
      <c r="C158" s="247" t="s">
        <v>319</v>
      </c>
      <c r="D158" s="194">
        <v>10072.629999999999</v>
      </c>
      <c r="E158" s="194">
        <v>0</v>
      </c>
      <c r="F158" s="45">
        <f t="shared" si="2"/>
        <v>0</v>
      </c>
    </row>
    <row r="159" spans="1:6" ht="12.75" customHeight="1" x14ac:dyDescent="0.2">
      <c r="A159" s="63">
        <v>312</v>
      </c>
      <c r="B159" s="65" t="s">
        <v>320</v>
      </c>
      <c r="C159" s="247" t="s">
        <v>321</v>
      </c>
      <c r="D159" s="194">
        <v>416577.54</v>
      </c>
      <c r="E159" s="194">
        <v>430568.97</v>
      </c>
      <c r="F159" s="45">
        <f t="shared" si="2"/>
        <v>103.35866163115755</v>
      </c>
    </row>
    <row r="160" spans="1:6" ht="12.75" customHeight="1" x14ac:dyDescent="0.2">
      <c r="A160" s="63">
        <v>313</v>
      </c>
      <c r="B160" s="65" t="s">
        <v>322</v>
      </c>
      <c r="C160" s="247" t="s">
        <v>323</v>
      </c>
      <c r="D160" s="60">
        <f>SUM(D161:D163)</f>
        <v>2053734.45</v>
      </c>
      <c r="E160" s="60">
        <f>SUM(E161:E163)</f>
        <v>2326476.81</v>
      </c>
      <c r="F160" s="45">
        <f t="shared" si="2"/>
        <v>113.28031284667792</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2053734.45</v>
      </c>
      <c r="E162" s="194">
        <v>2326476.81</v>
      </c>
      <c r="F162" s="45">
        <f t="shared" si="2"/>
        <v>113.28031284667792</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7631052.9000000013</v>
      </c>
      <c r="E164" s="60">
        <f>E165+E170+E178+E188+E189+E194</f>
        <v>6511449.1899999995</v>
      </c>
      <c r="F164" s="45">
        <f t="shared" si="2"/>
        <v>85.328319372546858</v>
      </c>
    </row>
    <row r="165" spans="1:6" ht="12.75" customHeight="1" x14ac:dyDescent="0.2">
      <c r="A165" s="63">
        <v>321</v>
      </c>
      <c r="B165" s="64" t="s">
        <v>332</v>
      </c>
      <c r="C165" s="247" t="s">
        <v>333</v>
      </c>
      <c r="D165" s="60">
        <f>SUM(D166:D169)</f>
        <v>818544.78</v>
      </c>
      <c r="E165" s="60">
        <f>SUM(E166:E169)</f>
        <v>814062.95</v>
      </c>
      <c r="F165" s="45">
        <f t="shared" si="2"/>
        <v>99.452463675841898</v>
      </c>
    </row>
    <row r="166" spans="1:6" ht="12.75" customHeight="1" x14ac:dyDescent="0.2">
      <c r="A166" s="63">
        <v>3211</v>
      </c>
      <c r="B166" s="64" t="s">
        <v>334</v>
      </c>
      <c r="C166" s="247" t="s">
        <v>335</v>
      </c>
      <c r="D166" s="194">
        <v>415064.94</v>
      </c>
      <c r="E166" s="194">
        <v>458995.1</v>
      </c>
      <c r="F166" s="45">
        <f t="shared" si="2"/>
        <v>110.58392452997836</v>
      </c>
    </row>
    <row r="167" spans="1:6" ht="12.75" customHeight="1" x14ac:dyDescent="0.2">
      <c r="A167" s="63">
        <v>3212</v>
      </c>
      <c r="B167" s="64" t="s">
        <v>336</v>
      </c>
      <c r="C167" s="247" t="s">
        <v>337</v>
      </c>
      <c r="D167" s="194">
        <v>262593.28999999998</v>
      </c>
      <c r="E167" s="194">
        <v>288300.61</v>
      </c>
      <c r="F167" s="45">
        <f t="shared" si="2"/>
        <v>109.78978556535088</v>
      </c>
    </row>
    <row r="168" spans="1:6" ht="12.75" customHeight="1" x14ac:dyDescent="0.2">
      <c r="A168" s="63">
        <v>3213</v>
      </c>
      <c r="B168" s="64" t="s">
        <v>338</v>
      </c>
      <c r="C168" s="247" t="s">
        <v>339</v>
      </c>
      <c r="D168" s="194">
        <v>140820.54999999999</v>
      </c>
      <c r="E168" s="194">
        <v>65505.14</v>
      </c>
      <c r="F168" s="45">
        <f t="shared" si="2"/>
        <v>46.51674773319661</v>
      </c>
    </row>
    <row r="169" spans="1:6" ht="12.75" customHeight="1" x14ac:dyDescent="0.2">
      <c r="A169" s="63">
        <v>3214</v>
      </c>
      <c r="B169" s="64" t="s">
        <v>340</v>
      </c>
      <c r="C169" s="247" t="s">
        <v>341</v>
      </c>
      <c r="D169" s="194">
        <v>66</v>
      </c>
      <c r="E169" s="194">
        <v>1262.0999999999999</v>
      </c>
      <c r="F169" s="45">
        <f t="shared" si="2"/>
        <v>1912.272727272727</v>
      </c>
    </row>
    <row r="170" spans="1:6" ht="12.75" customHeight="1" x14ac:dyDescent="0.2">
      <c r="A170" s="63">
        <v>322</v>
      </c>
      <c r="B170" s="64" t="s">
        <v>342</v>
      </c>
      <c r="C170" s="247" t="s">
        <v>343</v>
      </c>
      <c r="D170" s="60">
        <f>SUM(D171:D177)</f>
        <v>239561.97</v>
      </c>
      <c r="E170" s="60">
        <f>SUM(E171:E177)</f>
        <v>250668.15000000002</v>
      </c>
      <c r="F170" s="45">
        <f t="shared" si="2"/>
        <v>104.63603634583569</v>
      </c>
    </row>
    <row r="171" spans="1:6" ht="12.75" customHeight="1" x14ac:dyDescent="0.2">
      <c r="A171" s="63">
        <v>3221</v>
      </c>
      <c r="B171" s="64" t="s">
        <v>344</v>
      </c>
      <c r="C171" s="247" t="s">
        <v>345</v>
      </c>
      <c r="D171" s="194">
        <v>100155.56</v>
      </c>
      <c r="E171" s="194">
        <v>64493.29</v>
      </c>
      <c r="F171" s="45">
        <f t="shared" si="2"/>
        <v>64.393120062430881</v>
      </c>
    </row>
    <row r="172" spans="1:6" ht="12.75" customHeight="1" x14ac:dyDescent="0.2">
      <c r="A172" s="63">
        <v>3222</v>
      </c>
      <c r="B172" s="64" t="s">
        <v>346</v>
      </c>
      <c r="C172" s="247" t="s">
        <v>347</v>
      </c>
      <c r="D172" s="194">
        <v>4144.91</v>
      </c>
      <c r="E172" s="194">
        <v>4190.24</v>
      </c>
      <c r="F172" s="45">
        <f t="shared" si="2"/>
        <v>101.09363050102415</v>
      </c>
    </row>
    <row r="173" spans="1:6" ht="12.75" customHeight="1" x14ac:dyDescent="0.2">
      <c r="A173" s="63">
        <v>3223</v>
      </c>
      <c r="B173" s="65" t="s">
        <v>348</v>
      </c>
      <c r="C173" s="247" t="s">
        <v>349</v>
      </c>
      <c r="D173" s="194">
        <v>131379.49</v>
      </c>
      <c r="E173" s="194">
        <v>173743.37</v>
      </c>
      <c r="F173" s="45">
        <f t="shared" si="2"/>
        <v>132.24542887173638</v>
      </c>
    </row>
    <row r="174" spans="1:6" ht="12.75" customHeight="1" x14ac:dyDescent="0.2">
      <c r="A174" s="63">
        <v>3224</v>
      </c>
      <c r="B174" s="65" t="s">
        <v>350</v>
      </c>
      <c r="C174" s="247" t="s">
        <v>351</v>
      </c>
      <c r="D174" s="194">
        <v>1058.5999999999999</v>
      </c>
      <c r="E174" s="194">
        <v>2759.17</v>
      </c>
      <c r="F174" s="45">
        <f t="shared" si="2"/>
        <v>260.64330247496696</v>
      </c>
    </row>
    <row r="175" spans="1:6" ht="12.75" customHeight="1" x14ac:dyDescent="0.2">
      <c r="A175" s="63">
        <v>3225</v>
      </c>
      <c r="B175" s="65" t="s">
        <v>352</v>
      </c>
      <c r="C175" s="247" t="s">
        <v>353</v>
      </c>
      <c r="D175" s="194">
        <v>1475.6</v>
      </c>
      <c r="E175" s="194">
        <v>3801.98</v>
      </c>
      <c r="F175" s="45">
        <f t="shared" si="2"/>
        <v>257.6565464895636</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1347.81</v>
      </c>
      <c r="E177" s="194">
        <v>1680.1</v>
      </c>
      <c r="F177" s="45">
        <f t="shared" si="2"/>
        <v>124.65406845178475</v>
      </c>
    </row>
    <row r="178" spans="1:6" ht="12.75" customHeight="1" x14ac:dyDescent="0.2">
      <c r="A178" s="63">
        <v>323</v>
      </c>
      <c r="B178" s="65" t="s">
        <v>358</v>
      </c>
      <c r="C178" s="247" t="s">
        <v>359</v>
      </c>
      <c r="D178" s="60">
        <f>SUM(D179:D187)</f>
        <v>5578555.4300000006</v>
      </c>
      <c r="E178" s="60">
        <f>SUM(E179:E187)</f>
        <v>4474653.17</v>
      </c>
      <c r="F178" s="45">
        <f t="shared" si="2"/>
        <v>80.211682507204188</v>
      </c>
    </row>
    <row r="179" spans="1:6" ht="12.75" customHeight="1" x14ac:dyDescent="0.2">
      <c r="A179" s="63">
        <v>3231</v>
      </c>
      <c r="B179" s="65" t="s">
        <v>360</v>
      </c>
      <c r="C179" s="247" t="s">
        <v>361</v>
      </c>
      <c r="D179" s="194">
        <v>141862.19</v>
      </c>
      <c r="E179" s="194">
        <v>130813.51</v>
      </c>
      <c r="F179" s="45">
        <f t="shared" si="2"/>
        <v>92.211680927807464</v>
      </c>
    </row>
    <row r="180" spans="1:6" ht="12.75" customHeight="1" x14ac:dyDescent="0.2">
      <c r="A180" s="63">
        <v>3232</v>
      </c>
      <c r="B180" s="65" t="s">
        <v>362</v>
      </c>
      <c r="C180" s="247" t="s">
        <v>363</v>
      </c>
      <c r="D180" s="194">
        <v>222539.38</v>
      </c>
      <c r="E180" s="194">
        <v>165615.29999999999</v>
      </c>
      <c r="F180" s="45">
        <f t="shared" si="2"/>
        <v>74.42067107403642</v>
      </c>
    </row>
    <row r="181" spans="1:6" ht="12.75" customHeight="1" x14ac:dyDescent="0.2">
      <c r="A181" s="63">
        <v>3233</v>
      </c>
      <c r="B181" s="65" t="s">
        <v>364</v>
      </c>
      <c r="C181" s="247" t="s">
        <v>365</v>
      </c>
      <c r="D181" s="194">
        <v>138337.07999999999</v>
      </c>
      <c r="E181" s="194">
        <v>216765.02</v>
      </c>
      <c r="F181" s="45">
        <f t="shared" si="2"/>
        <v>156.69336088343053</v>
      </c>
    </row>
    <row r="182" spans="1:6" ht="12.75" customHeight="1" x14ac:dyDescent="0.2">
      <c r="A182" s="63">
        <v>3234</v>
      </c>
      <c r="B182" s="65" t="s">
        <v>366</v>
      </c>
      <c r="C182" s="247" t="s">
        <v>367</v>
      </c>
      <c r="D182" s="194">
        <v>34416.6</v>
      </c>
      <c r="E182" s="194">
        <v>38680.589999999997</v>
      </c>
      <c r="F182" s="45">
        <f t="shared" si="2"/>
        <v>112.38934119000714</v>
      </c>
    </row>
    <row r="183" spans="1:6" ht="12.75" customHeight="1" x14ac:dyDescent="0.2">
      <c r="A183" s="63">
        <v>3235</v>
      </c>
      <c r="B183" s="64" t="s">
        <v>368</v>
      </c>
      <c r="C183" s="247" t="s">
        <v>369</v>
      </c>
      <c r="D183" s="194">
        <v>1319804.8400000001</v>
      </c>
      <c r="E183" s="194">
        <v>1214649.47</v>
      </c>
      <c r="F183" s="45">
        <f t="shared" si="2"/>
        <v>92.032506109009262</v>
      </c>
    </row>
    <row r="184" spans="1:6" ht="12.75" customHeight="1" x14ac:dyDescent="0.2">
      <c r="A184" s="63">
        <v>3236</v>
      </c>
      <c r="B184" s="64" t="s">
        <v>370</v>
      </c>
      <c r="C184" s="247" t="s">
        <v>371</v>
      </c>
      <c r="D184" s="194">
        <v>10066.620000000001</v>
      </c>
      <c r="E184" s="194">
        <v>13857.77</v>
      </c>
      <c r="F184" s="45">
        <f t="shared" si="2"/>
        <v>137.66060504916246</v>
      </c>
    </row>
    <row r="185" spans="1:6" ht="12.75" customHeight="1" x14ac:dyDescent="0.2">
      <c r="A185" s="63">
        <v>3237</v>
      </c>
      <c r="B185" s="64" t="s">
        <v>372</v>
      </c>
      <c r="C185" s="247" t="s">
        <v>373</v>
      </c>
      <c r="D185" s="194">
        <v>2504763.4</v>
      </c>
      <c r="E185" s="194">
        <v>1621405.16</v>
      </c>
      <c r="F185" s="45">
        <f t="shared" si="2"/>
        <v>64.732866984562293</v>
      </c>
    </row>
    <row r="186" spans="1:6" ht="12.75" customHeight="1" x14ac:dyDescent="0.2">
      <c r="A186" s="63">
        <v>3238</v>
      </c>
      <c r="B186" s="64" t="s">
        <v>374</v>
      </c>
      <c r="C186" s="247" t="s">
        <v>375</v>
      </c>
      <c r="D186" s="194">
        <v>871276.58</v>
      </c>
      <c r="E186" s="194">
        <v>634215.81000000006</v>
      </c>
      <c r="F186" s="45">
        <f t="shared" si="2"/>
        <v>72.791559483901196</v>
      </c>
    </row>
    <row r="187" spans="1:6" ht="12.75" customHeight="1" x14ac:dyDescent="0.2">
      <c r="A187" s="63">
        <v>3239</v>
      </c>
      <c r="B187" s="64" t="s">
        <v>376</v>
      </c>
      <c r="C187" s="247" t="s">
        <v>377</v>
      </c>
      <c r="D187" s="194">
        <v>335488.74</v>
      </c>
      <c r="E187" s="194">
        <v>438650.54</v>
      </c>
      <c r="F187" s="45">
        <f t="shared" si="2"/>
        <v>130.74970563840682</v>
      </c>
    </row>
    <row r="188" spans="1:6" ht="12.75" customHeight="1" x14ac:dyDescent="0.2">
      <c r="A188" s="63">
        <v>324</v>
      </c>
      <c r="B188" s="64" t="s">
        <v>378</v>
      </c>
      <c r="C188" s="247" t="s">
        <v>379</v>
      </c>
      <c r="D188" s="194">
        <v>10580.94</v>
      </c>
      <c r="E188" s="194">
        <v>12173.3</v>
      </c>
      <c r="F188" s="45">
        <f t="shared" si="2"/>
        <v>115.04932454016372</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c r="E190" s="192">
        <v>0</v>
      </c>
      <c r="F190" s="71" t="str">
        <f t="shared" si="2"/>
        <v>-</v>
      </c>
    </row>
    <row r="191" spans="1:6" ht="12.75" customHeight="1" x14ac:dyDescent="0.2">
      <c r="A191" s="70" t="s">
        <v>384</v>
      </c>
      <c r="B191" s="65" t="s">
        <v>385</v>
      </c>
      <c r="C191" s="275" t="s">
        <v>384</v>
      </c>
      <c r="D191" s="192"/>
      <c r="E191" s="192">
        <v>0</v>
      </c>
      <c r="F191" s="71" t="str">
        <f t="shared" si="2"/>
        <v>-</v>
      </c>
    </row>
    <row r="192" spans="1:6" ht="12.75" customHeight="1" x14ac:dyDescent="0.2">
      <c r="A192" s="70" t="s">
        <v>386</v>
      </c>
      <c r="B192" s="65" t="s">
        <v>387</v>
      </c>
      <c r="C192" s="275" t="s">
        <v>386</v>
      </c>
      <c r="D192" s="192"/>
      <c r="E192" s="192">
        <v>0</v>
      </c>
      <c r="F192" s="71" t="str">
        <f t="shared" si="2"/>
        <v>-</v>
      </c>
    </row>
    <row r="193" spans="1:6" ht="12.75" customHeight="1" x14ac:dyDescent="0.2">
      <c r="A193" s="70" t="s">
        <v>388</v>
      </c>
      <c r="B193" s="65" t="s">
        <v>389</v>
      </c>
      <c r="C193" s="275" t="s">
        <v>388</v>
      </c>
      <c r="D193" s="192"/>
      <c r="E193" s="192">
        <v>0</v>
      </c>
      <c r="F193" s="71" t="str">
        <f t="shared" si="2"/>
        <v>-</v>
      </c>
    </row>
    <row r="194" spans="1:6" ht="12.75" customHeight="1" x14ac:dyDescent="0.2">
      <c r="A194" s="63">
        <v>329</v>
      </c>
      <c r="B194" s="64" t="s">
        <v>390</v>
      </c>
      <c r="C194" s="247" t="s">
        <v>391</v>
      </c>
      <c r="D194" s="60">
        <f>SUM(D195:D201)</f>
        <v>983809.78</v>
      </c>
      <c r="E194" s="60">
        <f>SUM(E195:E201)</f>
        <v>959891.61999999988</v>
      </c>
      <c r="F194" s="45">
        <f t="shared" si="2"/>
        <v>97.568822704730579</v>
      </c>
    </row>
    <row r="195" spans="1:6" ht="12.75" customHeight="1" x14ac:dyDescent="0.2">
      <c r="A195" s="63">
        <v>3291</v>
      </c>
      <c r="B195" s="183" t="s">
        <v>392</v>
      </c>
      <c r="C195" s="247" t="s">
        <v>393</v>
      </c>
      <c r="D195" s="194">
        <v>147379.26</v>
      </c>
      <c r="E195" s="194">
        <v>225243.95</v>
      </c>
      <c r="F195" s="45">
        <f t="shared" si="2"/>
        <v>152.83286807112481</v>
      </c>
    </row>
    <row r="196" spans="1:6" ht="12.75" customHeight="1" x14ac:dyDescent="0.2">
      <c r="A196" s="63">
        <v>3292</v>
      </c>
      <c r="B196" s="64" t="s">
        <v>394</v>
      </c>
      <c r="C196" s="247" t="s">
        <v>395</v>
      </c>
      <c r="D196" s="194">
        <v>1554.64</v>
      </c>
      <c r="E196" s="194">
        <v>1625.46</v>
      </c>
      <c r="F196" s="45">
        <f t="shared" si="2"/>
        <v>104.55539546132866</v>
      </c>
    </row>
    <row r="197" spans="1:6" ht="12.75" customHeight="1" x14ac:dyDescent="0.2">
      <c r="A197" s="63">
        <v>3293</v>
      </c>
      <c r="B197" s="64" t="s">
        <v>396</v>
      </c>
      <c r="C197" s="247" t="s">
        <v>397</v>
      </c>
      <c r="D197" s="194">
        <v>70127.63</v>
      </c>
      <c r="E197" s="194">
        <v>73549.929999999993</v>
      </c>
      <c r="F197" s="45">
        <f t="shared" si="2"/>
        <v>104.88010217941202</v>
      </c>
    </row>
    <row r="198" spans="1:6" ht="12.75" customHeight="1" x14ac:dyDescent="0.2">
      <c r="A198" s="63">
        <v>3294</v>
      </c>
      <c r="B198" s="64" t="s">
        <v>398</v>
      </c>
      <c r="C198" s="247" t="s">
        <v>399</v>
      </c>
      <c r="D198" s="194">
        <v>380303.9</v>
      </c>
      <c r="E198" s="194">
        <v>357140.52</v>
      </c>
      <c r="F198" s="45">
        <f t="shared" ref="F198:F261" si="3">IF(D198&lt;&gt;0,IF(E198/D198&gt;=100,"&gt;&gt;100",E198/D198*100),"-")</f>
        <v>93.909244685631677</v>
      </c>
    </row>
    <row r="199" spans="1:6" ht="12.75" customHeight="1" x14ac:dyDescent="0.2">
      <c r="A199" s="63">
        <v>3295</v>
      </c>
      <c r="B199" s="64" t="s">
        <v>400</v>
      </c>
      <c r="C199" s="247" t="s">
        <v>401</v>
      </c>
      <c r="D199" s="194">
        <v>28605.33</v>
      </c>
      <c r="E199" s="194">
        <v>33933.589999999997</v>
      </c>
      <c r="F199" s="45">
        <f t="shared" si="3"/>
        <v>118.62680836053978</v>
      </c>
    </row>
    <row r="200" spans="1:6" ht="12.75" customHeight="1" x14ac:dyDescent="0.2">
      <c r="A200" s="63" t="s">
        <v>402</v>
      </c>
      <c r="B200" s="64" t="s">
        <v>403</v>
      </c>
      <c r="C200" s="247" t="s">
        <v>402</v>
      </c>
      <c r="D200" s="194">
        <v>301249.52</v>
      </c>
      <c r="E200" s="194">
        <v>257874.94</v>
      </c>
      <c r="F200" s="45">
        <f t="shared" si="3"/>
        <v>85.601776228556318</v>
      </c>
    </row>
    <row r="201" spans="1:6" ht="12.75" customHeight="1" x14ac:dyDescent="0.2">
      <c r="A201" s="63">
        <v>3299</v>
      </c>
      <c r="B201" s="64" t="s">
        <v>404</v>
      </c>
      <c r="C201" s="247" t="s">
        <v>405</v>
      </c>
      <c r="D201" s="194">
        <v>54589.5</v>
      </c>
      <c r="E201" s="194">
        <v>10523.23</v>
      </c>
      <c r="F201" s="45">
        <f t="shared" si="3"/>
        <v>19.27702213795693</v>
      </c>
    </row>
    <row r="202" spans="1:6" ht="12.75" customHeight="1" x14ac:dyDescent="0.2">
      <c r="A202" s="63">
        <v>34</v>
      </c>
      <c r="B202" s="183" t="s">
        <v>406</v>
      </c>
      <c r="C202" s="247" t="s">
        <v>407</v>
      </c>
      <c r="D202" s="60">
        <f>D203+D208+D216</f>
        <v>169788.35</v>
      </c>
      <c r="E202" s="60">
        <f>E203+E208+E216</f>
        <v>87325.299999999988</v>
      </c>
      <c r="F202" s="45">
        <f t="shared" si="3"/>
        <v>51.431856190368762</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169788.35</v>
      </c>
      <c r="E216" s="60">
        <f>SUM(E217:E220)</f>
        <v>87325.299999999988</v>
      </c>
      <c r="F216" s="45">
        <f t="shared" si="3"/>
        <v>51.431856190368762</v>
      </c>
    </row>
    <row r="217" spans="1:6" ht="12.75" customHeight="1" x14ac:dyDescent="0.2">
      <c r="A217" s="63">
        <v>3431</v>
      </c>
      <c r="B217" s="182" t="s">
        <v>436</v>
      </c>
      <c r="C217" s="247" t="s">
        <v>437</v>
      </c>
      <c r="D217" s="194">
        <v>6072.28</v>
      </c>
      <c r="E217" s="194">
        <v>6758.9</v>
      </c>
      <c r="F217" s="45">
        <f t="shared" si="3"/>
        <v>111.30744959059859</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163716.07</v>
      </c>
      <c r="E219" s="194">
        <v>80566.399999999994</v>
      </c>
      <c r="F219" s="45">
        <f t="shared" si="3"/>
        <v>49.21105179228892</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51743.199999999997</v>
      </c>
      <c r="E221" s="60">
        <f>E222+E225+E229</f>
        <v>0</v>
      </c>
      <c r="F221" s="45">
        <f t="shared" si="3"/>
        <v>0</v>
      </c>
    </row>
    <row r="222" spans="1:6" ht="24" x14ac:dyDescent="0.2">
      <c r="A222" s="63">
        <v>351</v>
      </c>
      <c r="B222" s="65" t="s">
        <v>446</v>
      </c>
      <c r="C222" s="247" t="s">
        <v>447</v>
      </c>
      <c r="D222" s="60">
        <f>SUM(D223:D224)</f>
        <v>0.2</v>
      </c>
      <c r="E222" s="60">
        <f>SUM(E223:E224)</f>
        <v>0</v>
      </c>
      <c r="F222" s="45">
        <f t="shared" si="3"/>
        <v>0</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0.2</v>
      </c>
      <c r="E224" s="194">
        <v>0</v>
      </c>
      <c r="F224" s="45">
        <f t="shared" si="3"/>
        <v>0</v>
      </c>
    </row>
    <row r="225" spans="1:6" ht="36" x14ac:dyDescent="0.2">
      <c r="A225" s="63">
        <v>352</v>
      </c>
      <c r="B225" s="65" t="s">
        <v>452</v>
      </c>
      <c r="C225" s="247" t="s">
        <v>453</v>
      </c>
      <c r="D225" s="60">
        <f>SUM(D226:D228)</f>
        <v>51743</v>
      </c>
      <c r="E225" s="60">
        <f>SUM(E226:E228)</f>
        <v>0</v>
      </c>
      <c r="F225" s="45">
        <f t="shared" si="3"/>
        <v>0</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51743</v>
      </c>
      <c r="E227" s="194">
        <v>0</v>
      </c>
      <c r="F227" s="45">
        <f t="shared" si="3"/>
        <v>0</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99398602.409999996</v>
      </c>
      <c r="E230" s="60">
        <f>E231+E234+E237+E242+E246+E250+E254+E257</f>
        <v>118288577.28</v>
      </c>
      <c r="F230" s="45">
        <f t="shared" si="3"/>
        <v>119.00426606813093</v>
      </c>
    </row>
    <row r="231" spans="1:6" ht="12.75" customHeight="1" x14ac:dyDescent="0.2">
      <c r="A231" s="63">
        <v>361</v>
      </c>
      <c r="B231" s="64" t="s">
        <v>464</v>
      </c>
      <c r="C231" s="247" t="s">
        <v>465</v>
      </c>
      <c r="D231" s="60">
        <f>SUM(D232:D233)</f>
        <v>2015760</v>
      </c>
      <c r="E231" s="60">
        <f>SUM(E232:E233)</f>
        <v>2727440</v>
      </c>
      <c r="F231" s="45">
        <f t="shared" si="3"/>
        <v>135.30579037186968</v>
      </c>
    </row>
    <row r="232" spans="1:6" ht="12.75" customHeight="1" x14ac:dyDescent="0.2">
      <c r="A232" s="63">
        <v>3611</v>
      </c>
      <c r="B232" s="64" t="s">
        <v>466</v>
      </c>
      <c r="C232" s="247" t="s">
        <v>467</v>
      </c>
      <c r="D232" s="194">
        <v>2015760</v>
      </c>
      <c r="E232" s="194">
        <v>2727440</v>
      </c>
      <c r="F232" s="45">
        <f t="shared" si="3"/>
        <v>135.30579037186968</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68354960.439999998</v>
      </c>
      <c r="E237" s="60">
        <f>SUM(E238:E241)</f>
        <v>36162682.420000002</v>
      </c>
      <c r="F237" s="45">
        <f t="shared" si="3"/>
        <v>52.904254771301574</v>
      </c>
    </row>
    <row r="238" spans="1:6" ht="12" x14ac:dyDescent="0.2">
      <c r="A238" s="63">
        <v>3631</v>
      </c>
      <c r="B238" s="65" t="s">
        <v>478</v>
      </c>
      <c r="C238" s="247" t="s">
        <v>479</v>
      </c>
      <c r="D238" s="194">
        <v>44860206.560000002</v>
      </c>
      <c r="E238" s="194">
        <v>7435274.2599999998</v>
      </c>
      <c r="F238" s="45">
        <f t="shared" si="3"/>
        <v>16.574320160687193</v>
      </c>
    </row>
    <row r="239" spans="1:6" ht="12" x14ac:dyDescent="0.2">
      <c r="A239" s="63">
        <v>3632</v>
      </c>
      <c r="B239" s="65" t="s">
        <v>480</v>
      </c>
      <c r="C239" s="247" t="s">
        <v>481</v>
      </c>
      <c r="D239" s="194">
        <v>23494753.879999999</v>
      </c>
      <c r="E239" s="194">
        <v>28727408.16</v>
      </c>
      <c r="F239" s="45">
        <f t="shared" si="3"/>
        <v>122.27158584731683</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13876049.35</v>
      </c>
      <c r="F242" s="233" t="str">
        <f t="shared" si="3"/>
        <v>-</v>
      </c>
    </row>
    <row r="243" spans="1:6" ht="12" x14ac:dyDescent="0.2">
      <c r="A243" s="70" t="s">
        <v>488</v>
      </c>
      <c r="B243" s="65" t="s">
        <v>133</v>
      </c>
      <c r="C243" s="275" t="s">
        <v>488</v>
      </c>
      <c r="D243" s="192"/>
      <c r="E243" s="192">
        <v>13876049.35</v>
      </c>
      <c r="F243" s="71" t="str">
        <f t="shared" si="3"/>
        <v>-</v>
      </c>
    </row>
    <row r="244" spans="1:6" ht="12" x14ac:dyDescent="0.2">
      <c r="A244" s="70" t="s">
        <v>489</v>
      </c>
      <c r="B244" s="65" t="s">
        <v>135</v>
      </c>
      <c r="C244" s="275" t="s">
        <v>489</v>
      </c>
      <c r="D244" s="192"/>
      <c r="E244" s="192">
        <v>0</v>
      </c>
      <c r="F244" s="71" t="str">
        <f t="shared" si="3"/>
        <v>-</v>
      </c>
    </row>
    <row r="245" spans="1:6" ht="12" x14ac:dyDescent="0.2">
      <c r="A245" s="70" t="s">
        <v>490</v>
      </c>
      <c r="B245" s="65" t="s">
        <v>138</v>
      </c>
      <c r="C245" s="275" t="s">
        <v>490</v>
      </c>
      <c r="D245" s="192"/>
      <c r="E245" s="192">
        <v>0</v>
      </c>
      <c r="F245" s="71" t="str">
        <f t="shared" si="3"/>
        <v>-</v>
      </c>
    </row>
    <row r="246" spans="1:6" ht="12.75" customHeight="1" x14ac:dyDescent="0.2">
      <c r="A246" s="63" t="s">
        <v>491</v>
      </c>
      <c r="B246" s="65" t="s">
        <v>492</v>
      </c>
      <c r="C246" s="247" t="s">
        <v>491</v>
      </c>
      <c r="D246" s="60">
        <f>SUM(D247:D249)</f>
        <v>1403691.16</v>
      </c>
      <c r="E246" s="60">
        <f>SUM(E247:E249)</f>
        <v>5403640.0300000003</v>
      </c>
      <c r="F246" s="45">
        <f t="shared" si="3"/>
        <v>384.95932609563494</v>
      </c>
    </row>
    <row r="247" spans="1:6" ht="12.75" customHeight="1" x14ac:dyDescent="0.2">
      <c r="A247" s="63" t="s">
        <v>493</v>
      </c>
      <c r="B247" s="64" t="s">
        <v>494</v>
      </c>
      <c r="C247" s="247" t="s">
        <v>493</v>
      </c>
      <c r="D247" s="194">
        <v>1403691.16</v>
      </c>
      <c r="E247" s="194">
        <v>5403640.0300000003</v>
      </c>
      <c r="F247" s="45">
        <f t="shared" si="3"/>
        <v>384.95932609563494</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27623990.809999999</v>
      </c>
      <c r="E254" s="60">
        <f>SUM(E255:E256)</f>
        <v>58877517.409999996</v>
      </c>
      <c r="F254" s="45">
        <f t="shared" si="3"/>
        <v>213.1390710884761</v>
      </c>
    </row>
    <row r="255" spans="1:6" ht="12.75" customHeight="1" x14ac:dyDescent="0.2">
      <c r="A255" s="63" t="s">
        <v>509</v>
      </c>
      <c r="B255" s="64" t="s">
        <v>154</v>
      </c>
      <c r="C255" s="247" t="s">
        <v>509</v>
      </c>
      <c r="D255" s="194">
        <v>27623990.809999999</v>
      </c>
      <c r="E255" s="194">
        <v>58877517.409999996</v>
      </c>
      <c r="F255" s="45">
        <f t="shared" si="3"/>
        <v>213.1390710884761</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200</v>
      </c>
      <c r="E257" s="60">
        <f>SUM(E258:E261)</f>
        <v>1241248.07</v>
      </c>
      <c r="F257" s="45" t="str">
        <f t="shared" si="3"/>
        <v>&gt;&gt;100</v>
      </c>
    </row>
    <row r="258" spans="1:6" ht="12.75" customHeight="1" x14ac:dyDescent="0.2">
      <c r="A258" s="63" t="s">
        <v>513</v>
      </c>
      <c r="B258" s="64" t="s">
        <v>159</v>
      </c>
      <c r="C258" s="247" t="s">
        <v>513</v>
      </c>
      <c r="D258" s="194">
        <v>200</v>
      </c>
      <c r="E258" s="194">
        <v>1241248.07</v>
      </c>
      <c r="F258" s="45" t="str">
        <f t="shared" si="3"/>
        <v>&gt;&gt;100</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115243856.8</v>
      </c>
      <c r="E262" s="60">
        <f>E263+E269</f>
        <v>162135755.99000001</v>
      </c>
      <c r="F262" s="45">
        <f t="shared" ref="F262:F306" si="4">IF(D262&lt;&gt;0,IF(E262/D262&gt;=100,"&gt;&gt;100",E262/D262*100),"-")</f>
        <v>140.68928313582788</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115243856.8</v>
      </c>
      <c r="E269" s="60">
        <f>SUM(E270:E272)</f>
        <v>162135755.99000001</v>
      </c>
      <c r="F269" s="45">
        <f t="shared" si="4"/>
        <v>140.68928313582788</v>
      </c>
    </row>
    <row r="270" spans="1:6" ht="12.75" customHeight="1" x14ac:dyDescent="0.2">
      <c r="A270" s="63">
        <v>3721</v>
      </c>
      <c r="B270" s="65" t="s">
        <v>533</v>
      </c>
      <c r="C270" s="247" t="s">
        <v>534</v>
      </c>
      <c r="D270" s="194">
        <v>3454106.95</v>
      </c>
      <c r="E270" s="194">
        <v>3939719.84</v>
      </c>
      <c r="F270" s="45">
        <f t="shared" si="4"/>
        <v>114.05899982338414</v>
      </c>
    </row>
    <row r="271" spans="1:6" ht="12.75" customHeight="1" x14ac:dyDescent="0.2">
      <c r="A271" s="63">
        <v>3722</v>
      </c>
      <c r="B271" s="65" t="s">
        <v>535</v>
      </c>
      <c r="C271" s="247" t="s">
        <v>536</v>
      </c>
      <c r="D271" s="194">
        <v>111789749.84999999</v>
      </c>
      <c r="E271" s="194">
        <v>125962807.95999999</v>
      </c>
      <c r="F271" s="45">
        <f t="shared" si="4"/>
        <v>112.67831632955389</v>
      </c>
    </row>
    <row r="272" spans="1:6" ht="12.75" customHeight="1" x14ac:dyDescent="0.2">
      <c r="A272" s="63" t="s">
        <v>537</v>
      </c>
      <c r="B272" s="65" t="s">
        <v>538</v>
      </c>
      <c r="C272" s="247" t="s">
        <v>537</v>
      </c>
      <c r="D272" s="194">
        <v>0</v>
      </c>
      <c r="E272" s="194">
        <v>32233228.190000001</v>
      </c>
      <c r="F272" s="45" t="str">
        <f t="shared" si="4"/>
        <v>-</v>
      </c>
    </row>
    <row r="273" spans="1:6" ht="24" x14ac:dyDescent="0.2">
      <c r="A273" s="63">
        <v>38</v>
      </c>
      <c r="B273" s="65" t="s">
        <v>539</v>
      </c>
      <c r="C273" s="247" t="s">
        <v>540</v>
      </c>
      <c r="D273" s="60">
        <f>D274+D278+D283+D289</f>
        <v>101143910.92</v>
      </c>
      <c r="E273" s="60">
        <f>E274+E278+E283+E289</f>
        <v>99752569.180000007</v>
      </c>
      <c r="F273" s="45">
        <f t="shared" si="4"/>
        <v>98.624393967620577</v>
      </c>
    </row>
    <row r="274" spans="1:6" ht="12.75" customHeight="1" x14ac:dyDescent="0.2">
      <c r="A274" s="63">
        <v>381</v>
      </c>
      <c r="B274" s="64" t="s">
        <v>541</v>
      </c>
      <c r="C274" s="247" t="s">
        <v>542</v>
      </c>
      <c r="D274" s="60">
        <f>SUM(D275:D277)</f>
        <v>95334352.879999995</v>
      </c>
      <c r="E274" s="60">
        <f>SUM(E275:E277)</f>
        <v>98789398.430000007</v>
      </c>
      <c r="F274" s="45">
        <f t="shared" si="4"/>
        <v>103.62413489537079</v>
      </c>
    </row>
    <row r="275" spans="1:6" ht="12.75" customHeight="1" x14ac:dyDescent="0.2">
      <c r="A275" s="63">
        <v>3811</v>
      </c>
      <c r="B275" s="64" t="s">
        <v>543</v>
      </c>
      <c r="C275" s="247" t="s">
        <v>544</v>
      </c>
      <c r="D275" s="194">
        <v>63158423.630000003</v>
      </c>
      <c r="E275" s="194">
        <v>33045119.289999999</v>
      </c>
      <c r="F275" s="45">
        <f t="shared" si="4"/>
        <v>52.321000732361057</v>
      </c>
    </row>
    <row r="276" spans="1:6" ht="12.75" customHeight="1" x14ac:dyDescent="0.2">
      <c r="A276" s="63">
        <v>3812</v>
      </c>
      <c r="B276" s="64" t="s">
        <v>545</v>
      </c>
      <c r="C276" s="247" t="s">
        <v>546</v>
      </c>
      <c r="D276" s="194">
        <v>3196.55</v>
      </c>
      <c r="E276" s="194">
        <v>3400</v>
      </c>
      <c r="F276" s="45">
        <f t="shared" si="4"/>
        <v>106.36467441460324</v>
      </c>
    </row>
    <row r="277" spans="1:6" ht="12.75" customHeight="1" x14ac:dyDescent="0.2">
      <c r="A277" s="63" t="s">
        <v>547</v>
      </c>
      <c r="B277" s="64" t="s">
        <v>548</v>
      </c>
      <c r="C277" s="247" t="s">
        <v>547</v>
      </c>
      <c r="D277" s="194">
        <v>32172732.699999999</v>
      </c>
      <c r="E277" s="194">
        <v>65740879.140000001</v>
      </c>
      <c r="F277" s="45">
        <f t="shared" si="4"/>
        <v>204.33725587755248</v>
      </c>
    </row>
    <row r="278" spans="1:6" ht="12.75" customHeight="1" x14ac:dyDescent="0.2">
      <c r="A278" s="63">
        <v>382</v>
      </c>
      <c r="B278" s="65" t="s">
        <v>549</v>
      </c>
      <c r="C278" s="247" t="s">
        <v>550</v>
      </c>
      <c r="D278" s="60">
        <f>SUM(D279:D282)</f>
        <v>5574956.5</v>
      </c>
      <c r="E278" s="60">
        <f>SUM(E279:E282)</f>
        <v>700000</v>
      </c>
      <c r="F278" s="45">
        <f t="shared" si="4"/>
        <v>12.556151783426472</v>
      </c>
    </row>
    <row r="279" spans="1:6" ht="12.75" customHeight="1" x14ac:dyDescent="0.2">
      <c r="A279" s="63">
        <v>3821</v>
      </c>
      <c r="B279" s="64" t="s">
        <v>551</v>
      </c>
      <c r="C279" s="247" t="s">
        <v>552</v>
      </c>
      <c r="D279" s="194">
        <v>800000</v>
      </c>
      <c r="E279" s="194">
        <v>700000</v>
      </c>
      <c r="F279" s="45">
        <f t="shared" si="4"/>
        <v>87.5</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4774956.5</v>
      </c>
      <c r="E281" s="194">
        <v>0</v>
      </c>
      <c r="F281" s="45">
        <f t="shared" si="4"/>
        <v>0</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234601.54</v>
      </c>
      <c r="E283" s="60">
        <f>SUM(E284:E288)</f>
        <v>263170.75</v>
      </c>
      <c r="F283" s="45">
        <f t="shared" si="4"/>
        <v>112.17775893542728</v>
      </c>
    </row>
    <row r="284" spans="1:6" ht="12.75" customHeight="1" x14ac:dyDescent="0.2">
      <c r="A284" s="63">
        <v>3831</v>
      </c>
      <c r="B284" s="64" t="s">
        <v>561</v>
      </c>
      <c r="C284" s="247" t="s">
        <v>562</v>
      </c>
      <c r="D284" s="194">
        <v>234601.54</v>
      </c>
      <c r="E284" s="194">
        <v>263170.75</v>
      </c>
      <c r="F284" s="45">
        <f t="shared" si="4"/>
        <v>112.17775893542728</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339397081.17000002</v>
      </c>
      <c r="E299" s="60">
        <f>E152-E297+E298</f>
        <v>404415463.07999998</v>
      </c>
      <c r="F299" s="45">
        <f t="shared" si="4"/>
        <v>119.15702447583307</v>
      </c>
    </row>
    <row r="300" spans="1:6" ht="12.75" customHeight="1" x14ac:dyDescent="0.2">
      <c r="A300" s="63" t="s">
        <v>582</v>
      </c>
      <c r="B300" s="64" t="s">
        <v>593</v>
      </c>
      <c r="C300" s="247" t="s">
        <v>594</v>
      </c>
      <c r="D300" s="60">
        <f>IF(D6&gt;=D299,D6-D299,0)</f>
        <v>17507993.170000017</v>
      </c>
      <c r="E300" s="60">
        <f>IF(E6&gt;=E299,E6-E299,0)</f>
        <v>0</v>
      </c>
      <c r="F300" s="45">
        <f t="shared" si="4"/>
        <v>0</v>
      </c>
    </row>
    <row r="301" spans="1:6" ht="12.75" customHeight="1" x14ac:dyDescent="0.2">
      <c r="A301" s="63" t="s">
        <v>582</v>
      </c>
      <c r="B301" s="64" t="s">
        <v>595</v>
      </c>
      <c r="C301" s="247" t="s">
        <v>596</v>
      </c>
      <c r="D301" s="60">
        <f>IF(D299&gt;=D6,D299-D6,0)</f>
        <v>0</v>
      </c>
      <c r="E301" s="60">
        <f>IF(E299&gt;=E6,E299-E6,0)</f>
        <v>8501184.7699999809</v>
      </c>
      <c r="F301" s="45" t="str">
        <f t="shared" si="4"/>
        <v>-</v>
      </c>
    </row>
    <row r="302" spans="1:6" ht="12.75" customHeight="1" x14ac:dyDescent="0.2">
      <c r="A302" s="63">
        <v>92211</v>
      </c>
      <c r="B302" s="64" t="s">
        <v>597</v>
      </c>
      <c r="C302" s="247" t="s">
        <v>598</v>
      </c>
      <c r="D302" s="194">
        <v>29247467.620000001</v>
      </c>
      <c r="E302" s="194">
        <v>42871119.490000002</v>
      </c>
      <c r="F302" s="45">
        <f t="shared" si="4"/>
        <v>146.58062040449573</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66" t="s">
        <v>607</v>
      </c>
      <c r="B307" s="367"/>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3913759.42</v>
      </c>
      <c r="E360" s="60">
        <f>E361+E373+E406+E410+E412</f>
        <v>2471245.9300000002</v>
      </c>
      <c r="F360" s="45">
        <f t="shared" si="6"/>
        <v>63.14250991952899</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3913759.42</v>
      </c>
      <c r="E373" s="60">
        <f>E374+E379+E388+E393+E398+E401</f>
        <v>2453270.9300000002</v>
      </c>
      <c r="F373" s="45">
        <f t="shared" si="7"/>
        <v>62.683232839079317</v>
      </c>
    </row>
    <row r="374" spans="1:6" ht="12.75" customHeight="1" x14ac:dyDescent="0.2">
      <c r="A374" s="63">
        <v>421</v>
      </c>
      <c r="B374" s="64" t="s">
        <v>732</v>
      </c>
      <c r="C374" s="247" t="s">
        <v>733</v>
      </c>
      <c r="D374" s="60">
        <f>SUM(D375:D378)</f>
        <v>1779794.97</v>
      </c>
      <c r="E374" s="60">
        <f>SUM(E375:E378)</f>
        <v>1731298.86</v>
      </c>
      <c r="F374" s="45">
        <f t="shared" si="7"/>
        <v>97.275185579381656</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1779794.97</v>
      </c>
      <c r="E376" s="194">
        <v>1731298.86</v>
      </c>
      <c r="F376" s="45">
        <f t="shared" si="7"/>
        <v>97.275185579381656</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297179.14</v>
      </c>
      <c r="E379" s="60">
        <f>SUM(E380:E387)</f>
        <v>83518.810000000012</v>
      </c>
      <c r="F379" s="45">
        <f t="shared" si="7"/>
        <v>28.103860183457023</v>
      </c>
    </row>
    <row r="380" spans="1:6" ht="12.75" customHeight="1" x14ac:dyDescent="0.2">
      <c r="A380" s="63">
        <v>4221</v>
      </c>
      <c r="B380" s="64" t="s">
        <v>648</v>
      </c>
      <c r="C380" s="247" t="s">
        <v>740</v>
      </c>
      <c r="D380" s="194">
        <v>272729.36</v>
      </c>
      <c r="E380" s="194">
        <v>52259.14</v>
      </c>
      <c r="F380" s="45">
        <f t="shared" si="7"/>
        <v>19.161538017029045</v>
      </c>
    </row>
    <row r="381" spans="1:6" ht="12.75" customHeight="1" x14ac:dyDescent="0.2">
      <c r="A381" s="63">
        <v>4222</v>
      </c>
      <c r="B381" s="64" t="s">
        <v>741</v>
      </c>
      <c r="C381" s="247" t="s">
        <v>742</v>
      </c>
      <c r="D381" s="194">
        <v>12034.09</v>
      </c>
      <c r="E381" s="194">
        <v>28703.43</v>
      </c>
      <c r="F381" s="45">
        <f t="shared" si="7"/>
        <v>238.51766107782143</v>
      </c>
    </row>
    <row r="382" spans="1:6" ht="12.75" customHeight="1" x14ac:dyDescent="0.2">
      <c r="A382" s="63">
        <v>4223</v>
      </c>
      <c r="B382" s="64" t="s">
        <v>652</v>
      </c>
      <c r="C382" s="247" t="s">
        <v>743</v>
      </c>
      <c r="D382" s="194">
        <v>12415.69</v>
      </c>
      <c r="E382" s="194">
        <v>1925</v>
      </c>
      <c r="F382" s="45">
        <f t="shared" si="7"/>
        <v>15.504575259208309</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5"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631.24</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1836785.31</v>
      </c>
      <c r="E401" s="60">
        <f>SUM(E402:E405)</f>
        <v>638453.26</v>
      </c>
      <c r="F401" s="45">
        <f t="shared" si="7"/>
        <v>34.759275159926013</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1836785.31</v>
      </c>
      <c r="E403" s="194">
        <v>638453.26</v>
      </c>
      <c r="F403" s="45">
        <f t="shared" si="7"/>
        <v>34.759275159926013</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17975</v>
      </c>
      <c r="F412" s="45" t="str">
        <f t="shared" si="8"/>
        <v>-</v>
      </c>
    </row>
    <row r="413" spans="1:6" ht="12.75" customHeight="1" x14ac:dyDescent="0.2">
      <c r="A413" s="63">
        <v>451</v>
      </c>
      <c r="B413" s="64" t="s">
        <v>785</v>
      </c>
      <c r="C413" s="247" t="s">
        <v>786</v>
      </c>
      <c r="D413" s="194">
        <v>0</v>
      </c>
      <c r="E413" s="194">
        <v>17975</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3913759.42</v>
      </c>
      <c r="E418" s="60">
        <f>IF(E360&gt;=E308,E360-E308,0)</f>
        <v>2471245.9300000002</v>
      </c>
      <c r="F418" s="45">
        <f t="shared" si="8"/>
        <v>63.14250991952899</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29412.81</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356905074.34000003</v>
      </c>
      <c r="E422" s="60">
        <f>E6+E308</f>
        <v>395914278.31</v>
      </c>
      <c r="F422" s="45">
        <f t="shared" si="8"/>
        <v>110.92985411937251</v>
      </c>
    </row>
    <row r="423" spans="1:6" ht="12.75" customHeight="1" x14ac:dyDescent="0.2">
      <c r="A423" s="63" t="s">
        <v>582</v>
      </c>
      <c r="B423" s="64" t="s">
        <v>805</v>
      </c>
      <c r="C423" s="247" t="s">
        <v>806</v>
      </c>
      <c r="D423" s="60">
        <f>D299+D360</f>
        <v>343310840.59000003</v>
      </c>
      <c r="E423" s="60">
        <f>E299+E360</f>
        <v>406886709.00999999</v>
      </c>
      <c r="F423" s="45">
        <f t="shared" si="8"/>
        <v>118.51845642588536</v>
      </c>
    </row>
    <row r="424" spans="1:6" ht="12.75" customHeight="1" x14ac:dyDescent="0.2">
      <c r="A424" s="63" t="s">
        <v>582</v>
      </c>
      <c r="B424" s="64" t="s">
        <v>807</v>
      </c>
      <c r="C424" s="247" t="s">
        <v>808</v>
      </c>
      <c r="D424" s="60">
        <f>IF(D422&gt;=D423,D422-D423,0)</f>
        <v>13594233.75</v>
      </c>
      <c r="E424" s="60">
        <f>IF(E422&gt;=E423,E422-E423,0)</f>
        <v>0</v>
      </c>
      <c r="F424" s="45">
        <f t="shared" si="8"/>
        <v>0</v>
      </c>
    </row>
    <row r="425" spans="1:6" ht="12.75" customHeight="1" x14ac:dyDescent="0.2">
      <c r="A425" s="63" t="s">
        <v>582</v>
      </c>
      <c r="B425" s="64" t="s">
        <v>809</v>
      </c>
      <c r="C425" s="247" t="s">
        <v>810</v>
      </c>
      <c r="D425" s="60">
        <f>IF(D423&gt;=D422,D423-D422,0)</f>
        <v>0</v>
      </c>
      <c r="E425" s="60">
        <f>IF(E423&gt;=E422,E423-E422,0)</f>
        <v>10972430.699999988</v>
      </c>
      <c r="F425" s="45" t="str">
        <f t="shared" si="8"/>
        <v>-</v>
      </c>
    </row>
    <row r="426" spans="1:6" ht="12.75" customHeight="1" x14ac:dyDescent="0.2">
      <c r="A426" s="250" t="s">
        <v>811</v>
      </c>
      <c r="B426" s="183" t="s">
        <v>812</v>
      </c>
      <c r="C426" s="251" t="s">
        <v>813</v>
      </c>
      <c r="D426" s="60">
        <f>IF(D302-D303+D419-D420&gt;=0,D302-D303+D419-D420,0)</f>
        <v>29247467.620000001</v>
      </c>
      <c r="E426" s="60">
        <f>IF(E302-E303+E419-E420&gt;=0,E302-E303+E419-E420,0)</f>
        <v>42841706.68</v>
      </c>
      <c r="F426" s="45">
        <f t="shared" si="8"/>
        <v>146.48005508245777</v>
      </c>
    </row>
    <row r="427" spans="1:6" ht="12.75" customHeight="1" x14ac:dyDescent="0.2">
      <c r="A427" s="250" t="s">
        <v>811</v>
      </c>
      <c r="B427" s="64" t="s">
        <v>814</v>
      </c>
      <c r="C427" s="251" t="s">
        <v>815</v>
      </c>
      <c r="D427" s="60">
        <f>IF(D303-D302+D420-D419&gt;=0,D303-D302+D420-D419,0)</f>
        <v>0</v>
      </c>
      <c r="E427" s="60">
        <f>IF(E303-E302+E420-E419&gt;=0,E303-E302+E420-E419,0)</f>
        <v>0</v>
      </c>
      <c r="F427" s="45" t="str">
        <f t="shared" si="8"/>
        <v>-</v>
      </c>
    </row>
    <row r="428" spans="1:6" ht="24" x14ac:dyDescent="0.2">
      <c r="A428" s="248" t="s">
        <v>816</v>
      </c>
      <c r="B428" s="243" t="s">
        <v>817</v>
      </c>
      <c r="C428" s="249" t="s">
        <v>818</v>
      </c>
      <c r="D428" s="81">
        <f>D304+D421</f>
        <v>0</v>
      </c>
      <c r="E428" s="81">
        <f>E304+E421</f>
        <v>0</v>
      </c>
      <c r="F428" s="61" t="str">
        <f t="shared" si="8"/>
        <v>-</v>
      </c>
    </row>
    <row r="429" spans="1:6" s="55" customFormat="1" ht="20.100000000000001" customHeight="1" x14ac:dyDescent="0.2">
      <c r="A429" s="366" t="s">
        <v>819</v>
      </c>
      <c r="B429" s="36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5" t="s">
        <v>889</v>
      </c>
      <c r="D464" s="192">
        <v>0</v>
      </c>
      <c r="E464" s="192">
        <v>0</v>
      </c>
      <c r="F464" s="71" t="str">
        <f t="shared" si="9"/>
        <v>-</v>
      </c>
    </row>
    <row r="465" spans="1:6" ht="12.75" customHeight="1" x14ac:dyDescent="0.2">
      <c r="A465" s="70" t="s">
        <v>890</v>
      </c>
      <c r="B465" s="182" t="s">
        <v>891</v>
      </c>
      <c r="C465" s="275"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5"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5" t="s">
        <v>1097</v>
      </c>
      <c r="D568" s="192">
        <v>0</v>
      </c>
      <c r="E568" s="192">
        <v>0</v>
      </c>
      <c r="F568" s="71" t="str">
        <f t="shared" si="11"/>
        <v>-</v>
      </c>
    </row>
    <row r="569" spans="1:6" ht="12" x14ac:dyDescent="0.2">
      <c r="A569" s="70">
        <v>5177</v>
      </c>
      <c r="B569" s="182" t="s">
        <v>1098</v>
      </c>
      <c r="C569" s="275" t="s">
        <v>1099</v>
      </c>
      <c r="D569" s="192">
        <v>0</v>
      </c>
      <c r="E569" s="192">
        <v>0</v>
      </c>
      <c r="F569" s="71" t="str">
        <f t="shared" si="11"/>
        <v>-</v>
      </c>
    </row>
    <row r="570" spans="1:6" ht="12.75" customHeight="1" x14ac:dyDescent="0.2">
      <c r="A570" s="70" t="s">
        <v>1100</v>
      </c>
      <c r="B570" s="65" t="s">
        <v>1101</v>
      </c>
      <c r="C570" s="275"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0">
        <v>5445</v>
      </c>
      <c r="B612" s="64" t="s">
        <v>1174</v>
      </c>
      <c r="C612" s="251"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5"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356905074.34000003</v>
      </c>
      <c r="E643" s="60">
        <f>E422+E430</f>
        <v>395914278.31</v>
      </c>
      <c r="F643" s="45">
        <f t="shared" si="12"/>
        <v>110.92985411937251</v>
      </c>
    </row>
    <row r="644" spans="1:6" ht="12.75" customHeight="1" x14ac:dyDescent="0.2">
      <c r="A644" s="63" t="s">
        <v>582</v>
      </c>
      <c r="B644" s="64" t="s">
        <v>1238</v>
      </c>
      <c r="C644" s="247" t="s">
        <v>1239</v>
      </c>
      <c r="D644" s="60">
        <f>D423+D535</f>
        <v>343310840.59000003</v>
      </c>
      <c r="E644" s="60">
        <f>E423+E535</f>
        <v>406886709.00999999</v>
      </c>
      <c r="F644" s="45">
        <f t="shared" si="12"/>
        <v>118.51845642588536</v>
      </c>
    </row>
    <row r="645" spans="1:6" ht="12.75" customHeight="1" x14ac:dyDescent="0.2">
      <c r="A645" s="63" t="s">
        <v>582</v>
      </c>
      <c r="B645" s="64" t="s">
        <v>1240</v>
      </c>
      <c r="C645" s="247" t="s">
        <v>1241</v>
      </c>
      <c r="D645" s="60">
        <f>IF(D643&gt;=D644,D643-D644,0)</f>
        <v>13594233.75</v>
      </c>
      <c r="E645" s="60">
        <f>IF(E643&gt;=E644,E643-E644,0)</f>
        <v>0</v>
      </c>
      <c r="F645" s="45">
        <f t="shared" si="12"/>
        <v>0</v>
      </c>
    </row>
    <row r="646" spans="1:6" ht="12.75" customHeight="1" x14ac:dyDescent="0.2">
      <c r="A646" s="63" t="s">
        <v>582</v>
      </c>
      <c r="B646" s="64" t="s">
        <v>1242</v>
      </c>
      <c r="C646" s="247" t="s">
        <v>1243</v>
      </c>
      <c r="D646" s="60">
        <f>IF(D644&gt;=D643,D644-D643,0)</f>
        <v>0</v>
      </c>
      <c r="E646" s="60">
        <f>IF(E644&gt;=E643,E644-E643,0)</f>
        <v>10972430.699999988</v>
      </c>
      <c r="F646" s="45" t="str">
        <f t="shared" si="12"/>
        <v>-</v>
      </c>
    </row>
    <row r="647" spans="1:6" ht="24" x14ac:dyDescent="0.2">
      <c r="A647" s="250" t="s">
        <v>1244</v>
      </c>
      <c r="B647" s="64" t="s">
        <v>1245</v>
      </c>
      <c r="C647" s="251" t="s">
        <v>1244</v>
      </c>
      <c r="D647" s="60">
        <f>IF(D426-D427+D641-D642&gt;=0,D426-D427+D641-D642,0)</f>
        <v>29247467.620000001</v>
      </c>
      <c r="E647" s="60">
        <f>IF(E426-E427+E641-E642&gt;=0,E426-E427+E641-E642,0)</f>
        <v>42841706.68</v>
      </c>
      <c r="F647" s="45">
        <f t="shared" si="12"/>
        <v>146.48005508245777</v>
      </c>
    </row>
    <row r="648" spans="1:6" ht="24" x14ac:dyDescent="0.2">
      <c r="A648" s="250" t="s">
        <v>1246</v>
      </c>
      <c r="B648" s="64" t="s">
        <v>1247</v>
      </c>
      <c r="C648" s="251"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42841701.370000005</v>
      </c>
      <c r="E649" s="60">
        <f>IF(E645+E647-E646-E648&gt;=0,E645+E647-E646-E648,0)</f>
        <v>31869275.980000012</v>
      </c>
      <c r="F649" s="45">
        <f t="shared" si="12"/>
        <v>74.388446212167807</v>
      </c>
    </row>
    <row r="650" spans="1:6" ht="24" x14ac:dyDescent="0.2">
      <c r="A650" s="63" t="s">
        <v>582</v>
      </c>
      <c r="B650" s="64" t="s">
        <v>1250</v>
      </c>
      <c r="C650" s="247" t="s">
        <v>1251</v>
      </c>
      <c r="D650" s="60">
        <f>IF(D646+D648-D645-D647&gt;=0,D646+D648-D645-D647,0)</f>
        <v>0</v>
      </c>
      <c r="E650" s="60">
        <f>IF(E646+E648-E645-E647&gt;=0,E646+E648-E645-E647,0)</f>
        <v>0</v>
      </c>
      <c r="F650" s="45" t="str">
        <f t="shared" si="12"/>
        <v>-</v>
      </c>
    </row>
    <row r="651" spans="1:6" ht="24" x14ac:dyDescent="0.2">
      <c r="A651" s="248" t="s">
        <v>1252</v>
      </c>
      <c r="B651" s="184" t="s">
        <v>1253</v>
      </c>
      <c r="C651" s="249" t="s">
        <v>1252</v>
      </c>
      <c r="D651" s="196">
        <v>12172648.73</v>
      </c>
      <c r="E651" s="196">
        <v>0</v>
      </c>
      <c r="F651" s="61">
        <f t="shared" si="12"/>
        <v>0</v>
      </c>
    </row>
    <row r="652" spans="1:6" s="55" customFormat="1" ht="20.100000000000001" customHeight="1" x14ac:dyDescent="0.2">
      <c r="A652" s="366" t="s">
        <v>1254</v>
      </c>
      <c r="B652" s="367"/>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17875167.969999999</v>
      </c>
      <c r="E654" s="194">
        <v>18615280.75</v>
      </c>
      <c r="F654" s="45">
        <f t="shared" si="13"/>
        <v>104.14045216941254</v>
      </c>
    </row>
    <row r="655" spans="1:6" ht="12.75" customHeight="1" x14ac:dyDescent="0.2">
      <c r="A655" s="63" t="s">
        <v>1259</v>
      </c>
      <c r="B655" s="64" t="s">
        <v>1260</v>
      </c>
      <c r="C655" s="247" t="s">
        <v>1259</v>
      </c>
      <c r="D655" s="194">
        <v>17875167.969999999</v>
      </c>
      <c r="E655" s="194">
        <v>18615280.75</v>
      </c>
      <c r="F655" s="45">
        <f t="shared" si="13"/>
        <v>104.14045216941254</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2">
        <v>454</v>
      </c>
      <c r="E657" s="252">
        <v>451</v>
      </c>
      <c r="F657" s="45">
        <f t="shared" si="13"/>
        <v>99.33920704845815</v>
      </c>
    </row>
    <row r="658" spans="1:6" ht="24" x14ac:dyDescent="0.2">
      <c r="A658" s="63" t="s">
        <v>582</v>
      </c>
      <c r="B658" s="64" t="s">
        <v>1265</v>
      </c>
      <c r="C658" s="247" t="s">
        <v>1266</v>
      </c>
      <c r="D658" s="252">
        <v>0</v>
      </c>
      <c r="E658" s="252"/>
      <c r="F658" s="45" t="str">
        <f t="shared" si="13"/>
        <v>-</v>
      </c>
    </row>
    <row r="659" spans="1:6" ht="12.75" customHeight="1" x14ac:dyDescent="0.2">
      <c r="A659" s="63" t="s">
        <v>582</v>
      </c>
      <c r="B659" s="64" t="s">
        <v>1267</v>
      </c>
      <c r="C659" s="247" t="s">
        <v>1268</v>
      </c>
      <c r="D659" s="252">
        <v>420</v>
      </c>
      <c r="E659" s="252">
        <v>411</v>
      </c>
      <c r="F659" s="45">
        <f t="shared" si="13"/>
        <v>97.857142857142847</v>
      </c>
    </row>
    <row r="660" spans="1:6" ht="12.75" customHeight="1" x14ac:dyDescent="0.2">
      <c r="A660" s="63" t="s">
        <v>582</v>
      </c>
      <c r="B660" s="64" t="s">
        <v>1269</v>
      </c>
      <c r="C660" s="247" t="s">
        <v>1270</v>
      </c>
      <c r="D660" s="252">
        <v>0</v>
      </c>
      <c r="E660" s="252"/>
      <c r="F660" s="45" t="str">
        <f t="shared" si="13"/>
        <v>-</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5" t="s">
        <v>1275</v>
      </c>
      <c r="D662" s="192">
        <v>0</v>
      </c>
      <c r="E662" s="192">
        <v>0</v>
      </c>
      <c r="F662" s="71" t="str">
        <f t="shared" si="13"/>
        <v>-</v>
      </c>
    </row>
    <row r="663" spans="1:6" ht="12.75" customHeight="1" x14ac:dyDescent="0.2">
      <c r="A663" s="70">
        <v>61316</v>
      </c>
      <c r="B663" s="65" t="s">
        <v>1276</v>
      </c>
      <c r="C663" s="275" t="s">
        <v>1277</v>
      </c>
      <c r="D663" s="192"/>
      <c r="E663" s="192">
        <v>0</v>
      </c>
      <c r="F663" s="71" t="str">
        <f t="shared" si="13"/>
        <v>-</v>
      </c>
    </row>
    <row r="664" spans="1:6" ht="12.75" customHeight="1" x14ac:dyDescent="0.2">
      <c r="A664" s="70" t="s">
        <v>1278</v>
      </c>
      <c r="B664" s="65" t="s">
        <v>1279</v>
      </c>
      <c r="C664" s="275" t="s">
        <v>1278</v>
      </c>
      <c r="D664" s="192"/>
      <c r="E664" s="192">
        <v>0</v>
      </c>
      <c r="F664" s="71" t="str">
        <f t="shared" si="13"/>
        <v>-</v>
      </c>
    </row>
    <row r="665" spans="1:6" ht="12.75" customHeight="1" x14ac:dyDescent="0.2">
      <c r="A665" s="70">
        <v>61451</v>
      </c>
      <c r="B665" s="65" t="s">
        <v>1280</v>
      </c>
      <c r="C665" s="275" t="s">
        <v>1281</v>
      </c>
      <c r="D665" s="192">
        <v>0</v>
      </c>
      <c r="E665" s="192">
        <v>0</v>
      </c>
      <c r="F665" s="71" t="str">
        <f t="shared" si="13"/>
        <v>-</v>
      </c>
    </row>
    <row r="666" spans="1:6" ht="12.75" customHeight="1" x14ac:dyDescent="0.2">
      <c r="A666" s="70" t="s">
        <v>1282</v>
      </c>
      <c r="B666" s="65" t="s">
        <v>1283</v>
      </c>
      <c r="C666" s="275" t="s">
        <v>1282</v>
      </c>
      <c r="D666" s="192"/>
      <c r="E666" s="192">
        <v>0</v>
      </c>
      <c r="F666" s="71" t="str">
        <f t="shared" si="13"/>
        <v>-</v>
      </c>
    </row>
    <row r="667" spans="1:6" ht="12.75" customHeight="1" x14ac:dyDescent="0.2">
      <c r="A667" s="70">
        <v>61453</v>
      </c>
      <c r="B667" s="65" t="s">
        <v>1284</v>
      </c>
      <c r="C667" s="275" t="s">
        <v>1285</v>
      </c>
      <c r="D667" s="192">
        <v>0</v>
      </c>
      <c r="E667" s="192">
        <v>0</v>
      </c>
      <c r="F667" s="71" t="str">
        <f t="shared" si="13"/>
        <v>-</v>
      </c>
    </row>
    <row r="668" spans="1:6" ht="12.75" customHeight="1" x14ac:dyDescent="0.2">
      <c r="A668" s="70" t="s">
        <v>1286</v>
      </c>
      <c r="B668" s="65" t="s">
        <v>1287</v>
      </c>
      <c r="C668" s="275"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5" t="s">
        <v>1305</v>
      </c>
      <c r="D677" s="192">
        <v>0</v>
      </c>
      <c r="E677" s="192">
        <v>0</v>
      </c>
      <c r="F677" s="71" t="str">
        <f t="shared" si="13"/>
        <v>-</v>
      </c>
    </row>
    <row r="678" spans="1:6" ht="12.75" customHeight="1" x14ac:dyDescent="0.2">
      <c r="A678" s="70">
        <v>63415</v>
      </c>
      <c r="B678" s="65" t="s">
        <v>1306</v>
      </c>
      <c r="C678" s="275" t="s">
        <v>1307</v>
      </c>
      <c r="D678" s="192">
        <v>0</v>
      </c>
      <c r="E678" s="192">
        <v>0</v>
      </c>
      <c r="F678" s="71" t="str">
        <f t="shared" si="13"/>
        <v>-</v>
      </c>
    </row>
    <row r="679" spans="1:6" ht="12" x14ac:dyDescent="0.2">
      <c r="A679" s="70">
        <v>63416</v>
      </c>
      <c r="B679" s="182" t="s">
        <v>1308</v>
      </c>
      <c r="C679" s="275" t="s">
        <v>1309</v>
      </c>
      <c r="D679" s="192">
        <v>0</v>
      </c>
      <c r="E679" s="192">
        <v>0</v>
      </c>
      <c r="F679" s="71" t="str">
        <f t="shared" si="13"/>
        <v>-</v>
      </c>
    </row>
    <row r="680" spans="1:6" ht="12.75" customHeight="1" x14ac:dyDescent="0.2">
      <c r="A680" s="70">
        <v>63424</v>
      </c>
      <c r="B680" s="65" t="s">
        <v>1310</v>
      </c>
      <c r="C680" s="275" t="s">
        <v>1311</v>
      </c>
      <c r="D680" s="192">
        <v>0</v>
      </c>
      <c r="E680" s="192">
        <v>0</v>
      </c>
      <c r="F680" s="71" t="str">
        <f t="shared" si="13"/>
        <v>-</v>
      </c>
    </row>
    <row r="681" spans="1:6" ht="12.75" customHeight="1" x14ac:dyDescent="0.2">
      <c r="A681" s="70">
        <v>63425</v>
      </c>
      <c r="B681" s="65" t="s">
        <v>1312</v>
      </c>
      <c r="C681" s="275" t="s">
        <v>1313</v>
      </c>
      <c r="D681" s="192">
        <v>0</v>
      </c>
      <c r="E681" s="192">
        <v>0</v>
      </c>
      <c r="F681" s="71" t="str">
        <f t="shared" si="13"/>
        <v>-</v>
      </c>
    </row>
    <row r="682" spans="1:6" ht="12" x14ac:dyDescent="0.2">
      <c r="A682" s="70">
        <v>63426</v>
      </c>
      <c r="B682" s="182" t="s">
        <v>1314</v>
      </c>
      <c r="C682" s="275" t="s">
        <v>1315</v>
      </c>
      <c r="D682" s="192">
        <v>0</v>
      </c>
      <c r="E682" s="192">
        <v>0</v>
      </c>
      <c r="F682" s="71" t="str">
        <f t="shared" si="13"/>
        <v>-</v>
      </c>
    </row>
    <row r="683" spans="1:6" ht="24" x14ac:dyDescent="0.2">
      <c r="A683" s="70">
        <v>63612</v>
      </c>
      <c r="B683" s="182" t="s">
        <v>1316</v>
      </c>
      <c r="C683" s="275" t="s">
        <v>1317</v>
      </c>
      <c r="D683" s="192">
        <v>0</v>
      </c>
      <c r="E683" s="192">
        <v>0</v>
      </c>
      <c r="F683" s="71" t="str">
        <f t="shared" si="13"/>
        <v>-</v>
      </c>
    </row>
    <row r="684" spans="1:6" ht="24" x14ac:dyDescent="0.2">
      <c r="A684" s="70">
        <v>63613</v>
      </c>
      <c r="B684" s="182" t="s">
        <v>1318</v>
      </c>
      <c r="C684" s="275"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7">
        <v>63711</v>
      </c>
      <c r="D687" s="194">
        <v>0</v>
      </c>
      <c r="E687" s="194">
        <v>0</v>
      </c>
      <c r="F687" s="45" t="str">
        <f t="shared" si="13"/>
        <v>-</v>
      </c>
    </row>
    <row r="688" spans="1:6" ht="12.75" customHeight="1" x14ac:dyDescent="0.2">
      <c r="A688" s="63">
        <v>63712</v>
      </c>
      <c r="B688" s="244" t="s">
        <v>1325</v>
      </c>
      <c r="C688" s="247">
        <v>63712</v>
      </c>
      <c r="D688" s="194">
        <v>0</v>
      </c>
      <c r="E688" s="194">
        <v>0</v>
      </c>
      <c r="F688" s="45" t="str">
        <f t="shared" si="13"/>
        <v>-</v>
      </c>
    </row>
    <row r="689" spans="1:6" ht="12.75" customHeight="1" x14ac:dyDescent="0.2">
      <c r="A689" s="63">
        <v>63713</v>
      </c>
      <c r="B689" s="244" t="s">
        <v>1326</v>
      </c>
      <c r="C689" s="247">
        <v>63713</v>
      </c>
      <c r="D689" s="194">
        <v>0</v>
      </c>
      <c r="E689" s="194">
        <v>0</v>
      </c>
      <c r="F689" s="45" t="str">
        <f t="shared" si="13"/>
        <v>-</v>
      </c>
    </row>
    <row r="690" spans="1:6" ht="12.75" customHeight="1" x14ac:dyDescent="0.2">
      <c r="A690" s="63">
        <v>63714</v>
      </c>
      <c r="B690" s="244" t="s">
        <v>1327</v>
      </c>
      <c r="C690" s="247">
        <v>63714</v>
      </c>
      <c r="D690" s="194">
        <v>0</v>
      </c>
      <c r="E690" s="194">
        <v>0</v>
      </c>
      <c r="F690" s="45" t="str">
        <f t="shared" si="13"/>
        <v>-</v>
      </c>
    </row>
    <row r="691" spans="1:6" ht="12.75" customHeight="1" x14ac:dyDescent="0.2">
      <c r="A691" s="63">
        <v>63715</v>
      </c>
      <c r="B691" s="244" t="s">
        <v>1328</v>
      </c>
      <c r="C691" s="247">
        <v>63715</v>
      </c>
      <c r="D691" s="194">
        <v>0</v>
      </c>
      <c r="E691" s="194">
        <v>0</v>
      </c>
      <c r="F691" s="45" t="str">
        <f t="shared" si="13"/>
        <v>-</v>
      </c>
    </row>
    <row r="692" spans="1:6" ht="24" x14ac:dyDescent="0.2">
      <c r="A692" s="70">
        <v>63716</v>
      </c>
      <c r="B692" s="182" t="s">
        <v>1329</v>
      </c>
      <c r="C692" s="275">
        <v>63716</v>
      </c>
      <c r="D692" s="192">
        <v>0</v>
      </c>
      <c r="E692" s="192">
        <v>0</v>
      </c>
      <c r="F692" s="71" t="str">
        <f t="shared" si="13"/>
        <v>-</v>
      </c>
    </row>
    <row r="693" spans="1:6" ht="24" x14ac:dyDescent="0.2">
      <c r="A693" s="70">
        <v>63717</v>
      </c>
      <c r="B693" s="182" t="s">
        <v>1330</v>
      </c>
      <c r="C693" s="275">
        <v>63717</v>
      </c>
      <c r="D693" s="192">
        <v>0</v>
      </c>
      <c r="E693" s="192">
        <v>0</v>
      </c>
      <c r="F693" s="71" t="str">
        <f t="shared" si="13"/>
        <v>-</v>
      </c>
    </row>
    <row r="694" spans="1:6" ht="24" x14ac:dyDescent="0.2">
      <c r="A694" s="70">
        <v>63721</v>
      </c>
      <c r="B694" s="182" t="s">
        <v>1331</v>
      </c>
      <c r="C694" s="275">
        <v>63721</v>
      </c>
      <c r="D694" s="192">
        <v>0</v>
      </c>
      <c r="E694" s="192">
        <v>0</v>
      </c>
      <c r="F694" s="71" t="str">
        <f t="shared" si="13"/>
        <v>-</v>
      </c>
    </row>
    <row r="695" spans="1:6" ht="24" x14ac:dyDescent="0.2">
      <c r="A695" s="70">
        <v>63722</v>
      </c>
      <c r="B695" s="182" t="s">
        <v>1332</v>
      </c>
      <c r="C695" s="275">
        <v>63722</v>
      </c>
      <c r="D695" s="192">
        <v>0</v>
      </c>
      <c r="E695" s="192">
        <v>0</v>
      </c>
      <c r="F695" s="71" t="str">
        <f t="shared" si="13"/>
        <v>-</v>
      </c>
    </row>
    <row r="696" spans="1:6" ht="12.75" customHeight="1" x14ac:dyDescent="0.2">
      <c r="A696" s="70">
        <v>63723</v>
      </c>
      <c r="B696" s="182" t="s">
        <v>1333</v>
      </c>
      <c r="C696" s="275">
        <v>63723</v>
      </c>
      <c r="D696" s="192">
        <v>0</v>
      </c>
      <c r="E696" s="192">
        <v>0</v>
      </c>
      <c r="F696" s="71" t="str">
        <f t="shared" si="13"/>
        <v>-</v>
      </c>
    </row>
    <row r="697" spans="1:6" ht="12.75" customHeight="1" x14ac:dyDescent="0.2">
      <c r="A697" s="70">
        <v>63724</v>
      </c>
      <c r="B697" s="182" t="s">
        <v>1334</v>
      </c>
      <c r="C697" s="275">
        <v>63724</v>
      </c>
      <c r="D697" s="192">
        <v>0</v>
      </c>
      <c r="E697" s="192">
        <v>0</v>
      </c>
      <c r="F697" s="71" t="str">
        <f t="shared" si="13"/>
        <v>-</v>
      </c>
    </row>
    <row r="698" spans="1:6" ht="12.75" customHeight="1" x14ac:dyDescent="0.2">
      <c r="A698" s="70">
        <v>63725</v>
      </c>
      <c r="B698" s="182" t="s">
        <v>1335</v>
      </c>
      <c r="C698" s="275">
        <v>63725</v>
      </c>
      <c r="D698" s="192">
        <v>0</v>
      </c>
      <c r="E698" s="192">
        <v>0</v>
      </c>
      <c r="F698" s="71" t="str">
        <f t="shared" si="13"/>
        <v>-</v>
      </c>
    </row>
    <row r="699" spans="1:6" ht="12.75" customHeight="1" x14ac:dyDescent="0.2">
      <c r="A699" s="70">
        <v>63726</v>
      </c>
      <c r="B699" s="182" t="s">
        <v>1336</v>
      </c>
      <c r="C699" s="275">
        <v>63726</v>
      </c>
      <c r="D699" s="192">
        <v>0</v>
      </c>
      <c r="E699" s="192">
        <v>0</v>
      </c>
      <c r="F699" s="71" t="str">
        <f t="shared" si="13"/>
        <v>-</v>
      </c>
    </row>
    <row r="700" spans="1:6" ht="24" x14ac:dyDescent="0.2">
      <c r="A700" s="70">
        <v>63727</v>
      </c>
      <c r="B700" s="182" t="s">
        <v>1337</v>
      </c>
      <c r="C700" s="275">
        <v>63727</v>
      </c>
      <c r="D700" s="192">
        <v>0</v>
      </c>
      <c r="E700" s="192">
        <v>0</v>
      </c>
      <c r="F700" s="71" t="str">
        <f t="shared" si="13"/>
        <v>-</v>
      </c>
    </row>
    <row r="701" spans="1:6" ht="24" x14ac:dyDescent="0.2">
      <c r="A701" s="70">
        <v>63728</v>
      </c>
      <c r="B701" s="182" t="s">
        <v>1338</v>
      </c>
      <c r="C701" s="275">
        <v>63728</v>
      </c>
      <c r="D701" s="192">
        <v>0</v>
      </c>
      <c r="E701" s="192">
        <v>0</v>
      </c>
      <c r="F701" s="71" t="str">
        <f t="shared" si="13"/>
        <v>-</v>
      </c>
    </row>
    <row r="702" spans="1:6" ht="12.75" customHeight="1" x14ac:dyDescent="0.2">
      <c r="A702" s="70">
        <v>63811</v>
      </c>
      <c r="B702" s="182" t="s">
        <v>1339</v>
      </c>
      <c r="C702" s="275" t="s">
        <v>1340</v>
      </c>
      <c r="D702" s="192">
        <v>0</v>
      </c>
      <c r="E702" s="192">
        <v>0</v>
      </c>
      <c r="F702" s="71" t="str">
        <f t="shared" si="13"/>
        <v>-</v>
      </c>
    </row>
    <row r="703" spans="1:6" ht="12.75" customHeight="1" x14ac:dyDescent="0.2">
      <c r="A703" s="70">
        <v>63812</v>
      </c>
      <c r="B703" s="182" t="s">
        <v>1341</v>
      </c>
      <c r="C703" s="275" t="s">
        <v>1342</v>
      </c>
      <c r="D703" s="192">
        <v>0</v>
      </c>
      <c r="E703" s="192">
        <v>0</v>
      </c>
      <c r="F703" s="71" t="str">
        <f t="shared" si="13"/>
        <v>-</v>
      </c>
    </row>
    <row r="704" spans="1:6" ht="24" x14ac:dyDescent="0.2">
      <c r="A704" s="70" t="s">
        <v>1343</v>
      </c>
      <c r="B704" s="182" t="s">
        <v>1344</v>
      </c>
      <c r="C704" s="275" t="s">
        <v>1343</v>
      </c>
      <c r="D704" s="192">
        <v>0</v>
      </c>
      <c r="E704" s="192">
        <v>0</v>
      </c>
      <c r="F704" s="71" t="str">
        <f t="shared" si="13"/>
        <v>-</v>
      </c>
    </row>
    <row r="705" spans="1:6" ht="24" x14ac:dyDescent="0.2">
      <c r="A705" s="70" t="s">
        <v>1345</v>
      </c>
      <c r="B705" s="182" t="s">
        <v>1346</v>
      </c>
      <c r="C705" s="275" t="s">
        <v>1345</v>
      </c>
      <c r="D705" s="192">
        <v>0</v>
      </c>
      <c r="E705" s="192">
        <v>0</v>
      </c>
      <c r="F705" s="71" t="str">
        <f t="shared" si="13"/>
        <v>-</v>
      </c>
    </row>
    <row r="706" spans="1:6" ht="12.75" customHeight="1" x14ac:dyDescent="0.2">
      <c r="A706" s="70">
        <v>63821</v>
      </c>
      <c r="B706" s="182" t="s">
        <v>1347</v>
      </c>
      <c r="C706" s="275" t="s">
        <v>1348</v>
      </c>
      <c r="D706" s="192">
        <v>0</v>
      </c>
      <c r="E706" s="192">
        <v>0</v>
      </c>
      <c r="F706" s="71" t="str">
        <f t="shared" si="13"/>
        <v>-</v>
      </c>
    </row>
    <row r="707" spans="1:6" ht="12.75" customHeight="1" x14ac:dyDescent="0.2">
      <c r="A707" s="70">
        <v>63822</v>
      </c>
      <c r="B707" s="182" t="s">
        <v>1349</v>
      </c>
      <c r="C707" s="275" t="s">
        <v>1350</v>
      </c>
      <c r="D707" s="192">
        <v>0</v>
      </c>
      <c r="E707" s="192">
        <v>0</v>
      </c>
      <c r="F707" s="71" t="str">
        <f t="shared" si="13"/>
        <v>-</v>
      </c>
    </row>
    <row r="708" spans="1:6" ht="24" x14ac:dyDescent="0.2">
      <c r="A708" s="70" t="s">
        <v>1351</v>
      </c>
      <c r="B708" s="182" t="s">
        <v>1352</v>
      </c>
      <c r="C708" s="275" t="s">
        <v>1351</v>
      </c>
      <c r="D708" s="192">
        <v>0</v>
      </c>
      <c r="E708" s="192">
        <v>0</v>
      </c>
      <c r="F708" s="71" t="str">
        <f t="shared" si="13"/>
        <v>-</v>
      </c>
    </row>
    <row r="709" spans="1:6" ht="24" x14ac:dyDescent="0.2">
      <c r="A709" s="70" t="s">
        <v>1353</v>
      </c>
      <c r="B709" s="182" t="s">
        <v>1354</v>
      </c>
      <c r="C709" s="275" t="s">
        <v>1353</v>
      </c>
      <c r="D709" s="192">
        <v>0</v>
      </c>
      <c r="E709" s="192">
        <v>0</v>
      </c>
      <c r="F709" s="71" t="str">
        <f t="shared" si="13"/>
        <v>-</v>
      </c>
    </row>
    <row r="710" spans="1:6" ht="12.75" customHeight="1" x14ac:dyDescent="0.2">
      <c r="A710" s="70">
        <v>64191</v>
      </c>
      <c r="B710" s="65" t="s">
        <v>1355</v>
      </c>
      <c r="C710" s="275" t="s">
        <v>1356</v>
      </c>
      <c r="D710" s="192">
        <v>0</v>
      </c>
      <c r="E710" s="192">
        <v>0</v>
      </c>
      <c r="F710" s="71" t="str">
        <f t="shared" si="13"/>
        <v>-</v>
      </c>
    </row>
    <row r="711" spans="1:6" ht="12.75" customHeight="1" x14ac:dyDescent="0.2">
      <c r="A711" s="70" t="s">
        <v>1357</v>
      </c>
      <c r="B711" s="65" t="s">
        <v>1358</v>
      </c>
      <c r="C711" s="275" t="s">
        <v>1357</v>
      </c>
      <c r="D711" s="192"/>
      <c r="E711" s="192">
        <v>0</v>
      </c>
      <c r="F711" s="71" t="str">
        <f t="shared" si="13"/>
        <v>-</v>
      </c>
    </row>
    <row r="712" spans="1:6" ht="12.75" customHeight="1" x14ac:dyDescent="0.2">
      <c r="A712" s="70" t="s">
        <v>1359</v>
      </c>
      <c r="B712" s="65" t="s">
        <v>1360</v>
      </c>
      <c r="C712" s="275" t="s">
        <v>1359</v>
      </c>
      <c r="D712" s="192"/>
      <c r="E712" s="192">
        <v>0</v>
      </c>
      <c r="F712" s="71" t="str">
        <f t="shared" si="13"/>
        <v>-</v>
      </c>
    </row>
    <row r="713" spans="1:6" ht="24" x14ac:dyDescent="0.2">
      <c r="A713" s="70" t="s">
        <v>1361</v>
      </c>
      <c r="B713" s="65" t="s">
        <v>1362</v>
      </c>
      <c r="C713" s="275" t="s">
        <v>1361</v>
      </c>
      <c r="D713" s="192"/>
      <c r="E713" s="192">
        <v>0</v>
      </c>
      <c r="F713" s="71" t="str">
        <f t="shared" si="13"/>
        <v>-</v>
      </c>
    </row>
    <row r="714" spans="1:6" ht="12" x14ac:dyDescent="0.2">
      <c r="A714" s="70" t="s">
        <v>1363</v>
      </c>
      <c r="B714" s="65" t="s">
        <v>1364</v>
      </c>
      <c r="C714" s="275" t="s">
        <v>1363</v>
      </c>
      <c r="D714" s="192"/>
      <c r="E714" s="192">
        <v>0</v>
      </c>
      <c r="F714" s="71" t="str">
        <f t="shared" si="13"/>
        <v>-</v>
      </c>
    </row>
    <row r="715" spans="1:6" ht="12.75" customHeight="1" x14ac:dyDescent="0.2">
      <c r="A715" s="70">
        <v>64371</v>
      </c>
      <c r="B715" s="65" t="s">
        <v>1365</v>
      </c>
      <c r="C715" s="275" t="s">
        <v>1366</v>
      </c>
      <c r="D715" s="192">
        <v>0</v>
      </c>
      <c r="E715" s="192">
        <v>0</v>
      </c>
      <c r="F715" s="71" t="str">
        <f t="shared" si="13"/>
        <v>-</v>
      </c>
    </row>
    <row r="716" spans="1:6" ht="12.75" customHeight="1" x14ac:dyDescent="0.2">
      <c r="A716" s="70">
        <v>64372</v>
      </c>
      <c r="B716" s="65" t="s">
        <v>1367</v>
      </c>
      <c r="C716" s="275" t="s">
        <v>1368</v>
      </c>
      <c r="D716" s="192">
        <v>0</v>
      </c>
      <c r="E716" s="192">
        <v>0</v>
      </c>
      <c r="F716" s="71" t="str">
        <f t="shared" si="13"/>
        <v>-</v>
      </c>
    </row>
    <row r="717" spans="1:6" ht="12.75" customHeight="1" x14ac:dyDescent="0.2">
      <c r="A717" s="70">
        <v>64373</v>
      </c>
      <c r="B717" s="65" t="s">
        <v>1369</v>
      </c>
      <c r="C717" s="275"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5" t="s">
        <v>1374</v>
      </c>
      <c r="D719" s="192">
        <v>0</v>
      </c>
      <c r="E719" s="192">
        <v>0</v>
      </c>
      <c r="F719" s="71" t="str">
        <f t="shared" si="14"/>
        <v>-</v>
      </c>
    </row>
    <row r="720" spans="1:6" ht="24" x14ac:dyDescent="0.2">
      <c r="A720" s="70">
        <v>64376</v>
      </c>
      <c r="B720" s="182" t="s">
        <v>1375</v>
      </c>
      <c r="C720" s="275" t="s">
        <v>1376</v>
      </c>
      <c r="D720" s="192">
        <v>0</v>
      </c>
      <c r="E720" s="192">
        <v>0</v>
      </c>
      <c r="F720" s="71" t="str">
        <f t="shared" si="14"/>
        <v>-</v>
      </c>
    </row>
    <row r="721" spans="1:6" ht="24" x14ac:dyDescent="0.2">
      <c r="A721" s="70">
        <v>64377</v>
      </c>
      <c r="B721" s="65" t="s">
        <v>1377</v>
      </c>
      <c r="C721" s="275" t="s">
        <v>1378</v>
      </c>
      <c r="D721" s="192">
        <v>0</v>
      </c>
      <c r="E721" s="192">
        <v>0</v>
      </c>
      <c r="F721" s="71" t="str">
        <f t="shared" si="14"/>
        <v>-</v>
      </c>
    </row>
    <row r="722" spans="1:6" ht="12" x14ac:dyDescent="0.2">
      <c r="A722" s="70" t="s">
        <v>1379</v>
      </c>
      <c r="B722" s="65" t="s">
        <v>1380</v>
      </c>
      <c r="C722" s="275" t="s">
        <v>1379</v>
      </c>
      <c r="D722" s="192"/>
      <c r="E722" s="192">
        <v>0</v>
      </c>
      <c r="F722" s="71" t="str">
        <f t="shared" si="14"/>
        <v>-</v>
      </c>
    </row>
    <row r="723" spans="1:6" ht="12" x14ac:dyDescent="0.2">
      <c r="A723" s="70" t="s">
        <v>1381</v>
      </c>
      <c r="B723" s="65" t="s">
        <v>1382</v>
      </c>
      <c r="C723" s="275" t="s">
        <v>1381</v>
      </c>
      <c r="D723" s="192"/>
      <c r="E723" s="192">
        <v>0</v>
      </c>
      <c r="F723" s="71" t="str">
        <f t="shared" si="14"/>
        <v>-</v>
      </c>
    </row>
    <row r="724" spans="1:6" ht="12.75" customHeight="1" x14ac:dyDescent="0.2">
      <c r="A724" s="70">
        <v>65264</v>
      </c>
      <c r="B724" s="65" t="s">
        <v>1383</v>
      </c>
      <c r="C724" s="275" t="s">
        <v>1384</v>
      </c>
      <c r="D724" s="192">
        <v>0</v>
      </c>
      <c r="E724" s="192">
        <v>0</v>
      </c>
      <c r="F724" s="71" t="str">
        <f t="shared" si="14"/>
        <v>-</v>
      </c>
    </row>
    <row r="725" spans="1:6" ht="12.75" customHeight="1" x14ac:dyDescent="0.2">
      <c r="A725" s="70">
        <v>65265</v>
      </c>
      <c r="B725" s="65" t="s">
        <v>1385</v>
      </c>
      <c r="C725" s="275" t="s">
        <v>1386</v>
      </c>
      <c r="D725" s="192">
        <v>0</v>
      </c>
      <c r="E725" s="192">
        <v>0</v>
      </c>
      <c r="F725" s="71" t="str">
        <f t="shared" si="14"/>
        <v>-</v>
      </c>
    </row>
    <row r="726" spans="1:6" ht="12.75" customHeight="1" x14ac:dyDescent="0.2">
      <c r="A726" s="70" t="s">
        <v>1387</v>
      </c>
      <c r="B726" s="65" t="s">
        <v>1388</v>
      </c>
      <c r="C726" s="275" t="s">
        <v>1387</v>
      </c>
      <c r="D726" s="192">
        <v>0</v>
      </c>
      <c r="E726" s="192">
        <v>0</v>
      </c>
      <c r="F726" s="71" t="str">
        <f t="shared" si="14"/>
        <v>-</v>
      </c>
    </row>
    <row r="727" spans="1:6" ht="24" x14ac:dyDescent="0.2">
      <c r="A727" s="70">
        <v>66341</v>
      </c>
      <c r="B727" s="65" t="s">
        <v>1389</v>
      </c>
      <c r="C727" s="275">
        <v>66341</v>
      </c>
      <c r="D727" s="192">
        <v>0</v>
      </c>
      <c r="E727" s="192">
        <v>0</v>
      </c>
      <c r="F727" s="71" t="str">
        <f t="shared" si="14"/>
        <v>-</v>
      </c>
    </row>
    <row r="728" spans="1:6" ht="24" x14ac:dyDescent="0.2">
      <c r="A728" s="70">
        <v>66342</v>
      </c>
      <c r="B728" s="65" t="s">
        <v>1390</v>
      </c>
      <c r="C728" s="275">
        <v>66342</v>
      </c>
      <c r="D728" s="192">
        <v>0</v>
      </c>
      <c r="E728" s="192">
        <v>0</v>
      </c>
      <c r="F728" s="71" t="str">
        <f t="shared" si="14"/>
        <v>-</v>
      </c>
    </row>
    <row r="729" spans="1:6" ht="24" x14ac:dyDescent="0.2">
      <c r="A729" s="70">
        <v>66343</v>
      </c>
      <c r="B729" s="65" t="s">
        <v>1391</v>
      </c>
      <c r="C729" s="275">
        <v>66343</v>
      </c>
      <c r="D729" s="192">
        <v>0</v>
      </c>
      <c r="E729" s="192">
        <v>0</v>
      </c>
      <c r="F729" s="71" t="str">
        <f t="shared" si="14"/>
        <v>-</v>
      </c>
    </row>
    <row r="730" spans="1:6" ht="24" x14ac:dyDescent="0.2">
      <c r="A730" s="70">
        <v>66344</v>
      </c>
      <c r="B730" s="65" t="s">
        <v>1392</v>
      </c>
      <c r="C730" s="275">
        <v>66344</v>
      </c>
      <c r="D730" s="192"/>
      <c r="E730" s="192">
        <v>0</v>
      </c>
      <c r="F730" s="71" t="str">
        <f t="shared" si="14"/>
        <v>-</v>
      </c>
    </row>
    <row r="731" spans="1:6" ht="24" x14ac:dyDescent="0.2">
      <c r="A731" s="70">
        <v>66345</v>
      </c>
      <c r="B731" s="65" t="s">
        <v>1393</v>
      </c>
      <c r="C731" s="275">
        <v>66345</v>
      </c>
      <c r="D731" s="192"/>
      <c r="E731" s="192">
        <v>0</v>
      </c>
      <c r="F731" s="71" t="str">
        <f t="shared" si="14"/>
        <v>-</v>
      </c>
    </row>
    <row r="732" spans="1:6" ht="12.75" customHeight="1" x14ac:dyDescent="0.2">
      <c r="A732" s="70">
        <v>31214</v>
      </c>
      <c r="B732" s="65" t="s">
        <v>1394</v>
      </c>
      <c r="C732" s="275" t="s">
        <v>1395</v>
      </c>
      <c r="D732" s="192">
        <v>23423</v>
      </c>
      <c r="E732" s="192">
        <v>29065.46</v>
      </c>
      <c r="F732" s="71">
        <f t="shared" si="14"/>
        <v>124.08939930837211</v>
      </c>
    </row>
    <row r="733" spans="1:6" ht="12.75" customHeight="1" x14ac:dyDescent="0.2">
      <c r="A733" s="70">
        <v>31215</v>
      </c>
      <c r="B733" s="65" t="s">
        <v>1396</v>
      </c>
      <c r="C733" s="275" t="s">
        <v>1397</v>
      </c>
      <c r="D733" s="192">
        <v>11036</v>
      </c>
      <c r="E733" s="192">
        <v>15008.96</v>
      </c>
      <c r="F733" s="71">
        <f t="shared" si="14"/>
        <v>136</v>
      </c>
    </row>
    <row r="734" spans="1:6" ht="12.75" customHeight="1" x14ac:dyDescent="0.2">
      <c r="A734" s="70">
        <v>32121</v>
      </c>
      <c r="B734" s="65" t="s">
        <v>1398</v>
      </c>
      <c r="C734" s="275" t="s">
        <v>1399</v>
      </c>
      <c r="D734" s="192">
        <v>261289.64</v>
      </c>
      <c r="E734" s="192">
        <v>283642.08</v>
      </c>
      <c r="F734" s="71">
        <f t="shared" si="14"/>
        <v>108.55465987859296</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10006.620000000001</v>
      </c>
      <c r="E736" s="194">
        <v>13537.77</v>
      </c>
      <c r="F736" s="45">
        <f t="shared" si="14"/>
        <v>135.28813925181529</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42359.9</v>
      </c>
      <c r="E738" s="194">
        <v>50406.94</v>
      </c>
      <c r="F738" s="45">
        <f t="shared" si="14"/>
        <v>118.996834270147</v>
      </c>
    </row>
    <row r="739" spans="1:6" ht="12.75" customHeight="1" x14ac:dyDescent="0.2">
      <c r="A739" s="70" t="s">
        <v>1408</v>
      </c>
      <c r="B739" s="65" t="s">
        <v>1409</v>
      </c>
      <c r="C739" s="275" t="s">
        <v>1408</v>
      </c>
      <c r="D739" s="192">
        <v>105371.63</v>
      </c>
      <c r="E739" s="192">
        <v>117330.08</v>
      </c>
      <c r="F739" s="71">
        <f t="shared" si="14"/>
        <v>111.34883269813707</v>
      </c>
    </row>
    <row r="740" spans="1:6" ht="12.75" customHeight="1" x14ac:dyDescent="0.2">
      <c r="A740" s="70" t="s">
        <v>1410</v>
      </c>
      <c r="B740" s="65" t="s">
        <v>1411</v>
      </c>
      <c r="C740" s="275" t="s">
        <v>1410</v>
      </c>
      <c r="D740" s="192">
        <v>0</v>
      </c>
      <c r="E740" s="192">
        <v>0</v>
      </c>
      <c r="F740" s="71" t="str">
        <f t="shared" si="14"/>
        <v>-</v>
      </c>
    </row>
    <row r="741" spans="1:6" ht="12.75" customHeight="1" x14ac:dyDescent="0.2">
      <c r="A741" s="70">
        <v>32911</v>
      </c>
      <c r="B741" s="65" t="s">
        <v>1412</v>
      </c>
      <c r="C741" s="275" t="s">
        <v>1413</v>
      </c>
      <c r="D741" s="192">
        <v>0</v>
      </c>
      <c r="E741" s="192">
        <v>0</v>
      </c>
      <c r="F741" s="71" t="str">
        <f t="shared" si="14"/>
        <v>-</v>
      </c>
    </row>
    <row r="742" spans="1:6" ht="12.75" customHeight="1" x14ac:dyDescent="0.2">
      <c r="A742" s="70" t="s">
        <v>1414</v>
      </c>
      <c r="B742" s="65" t="s">
        <v>1415</v>
      </c>
      <c r="C742" s="275" t="s">
        <v>1414</v>
      </c>
      <c r="D742" s="192">
        <v>15.73</v>
      </c>
      <c r="E742" s="192">
        <v>10.36</v>
      </c>
      <c r="F742" s="71">
        <f t="shared" si="14"/>
        <v>65.861411315956758</v>
      </c>
    </row>
    <row r="743" spans="1:6" ht="12.75" customHeight="1" x14ac:dyDescent="0.2">
      <c r="A743" s="70" t="s">
        <v>1416</v>
      </c>
      <c r="B743" s="65" t="s">
        <v>1417</v>
      </c>
      <c r="C743" s="275" t="s">
        <v>1416</v>
      </c>
      <c r="D743" s="192">
        <v>380303.9</v>
      </c>
      <c r="E743" s="192">
        <v>357140.52</v>
      </c>
      <c r="F743" s="71">
        <f t="shared" si="14"/>
        <v>93.909244685631677</v>
      </c>
    </row>
    <row r="744" spans="1:6" ht="12.75" customHeight="1" x14ac:dyDescent="0.2">
      <c r="A744" s="70" t="s">
        <v>1418</v>
      </c>
      <c r="B744" s="65" t="s">
        <v>1419</v>
      </c>
      <c r="C744" s="275" t="s">
        <v>1418</v>
      </c>
      <c r="D744" s="192">
        <v>10556</v>
      </c>
      <c r="E744" s="192">
        <v>9555.58</v>
      </c>
      <c r="F744" s="71">
        <f t="shared" si="14"/>
        <v>90.522735884804845</v>
      </c>
    </row>
    <row r="745" spans="1:6" ht="12.75" customHeight="1" x14ac:dyDescent="0.2">
      <c r="A745" s="70">
        <v>34111</v>
      </c>
      <c r="B745" s="65" t="s">
        <v>1420</v>
      </c>
      <c r="C745" s="275" t="s">
        <v>1421</v>
      </c>
      <c r="D745" s="192">
        <v>0</v>
      </c>
      <c r="E745" s="192">
        <v>0</v>
      </c>
      <c r="F745" s="71" t="str">
        <f t="shared" si="14"/>
        <v>-</v>
      </c>
    </row>
    <row r="746" spans="1:6" ht="12.75" customHeight="1" x14ac:dyDescent="0.2">
      <c r="A746" s="70">
        <v>34112</v>
      </c>
      <c r="B746" s="65" t="s">
        <v>1422</v>
      </c>
      <c r="C746" s="275" t="s">
        <v>1423</v>
      </c>
      <c r="D746" s="192">
        <v>0</v>
      </c>
      <c r="E746" s="192">
        <v>0</v>
      </c>
      <c r="F746" s="71" t="str">
        <f t="shared" si="14"/>
        <v>-</v>
      </c>
    </row>
    <row r="747" spans="1:6" ht="12.75" customHeight="1" x14ac:dyDescent="0.2">
      <c r="A747" s="70">
        <v>34121</v>
      </c>
      <c r="B747" s="65" t="s">
        <v>1424</v>
      </c>
      <c r="C747" s="275" t="s">
        <v>1425</v>
      </c>
      <c r="D747" s="192">
        <v>0</v>
      </c>
      <c r="E747" s="192">
        <v>0</v>
      </c>
      <c r="F747" s="71" t="str">
        <f t="shared" si="14"/>
        <v>-</v>
      </c>
    </row>
    <row r="748" spans="1:6" ht="12.75" customHeight="1" x14ac:dyDescent="0.2">
      <c r="A748" s="70">
        <v>34122</v>
      </c>
      <c r="B748" s="65" t="s">
        <v>1426</v>
      </c>
      <c r="C748" s="275" t="s">
        <v>1427</v>
      </c>
      <c r="D748" s="192">
        <v>0</v>
      </c>
      <c r="E748" s="192">
        <v>0</v>
      </c>
      <c r="F748" s="71" t="str">
        <f t="shared" si="14"/>
        <v>-</v>
      </c>
    </row>
    <row r="749" spans="1:6" ht="12.75" customHeight="1" x14ac:dyDescent="0.2">
      <c r="A749" s="70">
        <v>34131</v>
      </c>
      <c r="B749" s="65" t="s">
        <v>1428</v>
      </c>
      <c r="C749" s="275" t="s">
        <v>1429</v>
      </c>
      <c r="D749" s="192">
        <v>0</v>
      </c>
      <c r="E749" s="192">
        <v>0</v>
      </c>
      <c r="F749" s="71" t="str">
        <f t="shared" si="14"/>
        <v>-</v>
      </c>
    </row>
    <row r="750" spans="1:6" ht="12.75" customHeight="1" x14ac:dyDescent="0.2">
      <c r="A750" s="70">
        <v>34132</v>
      </c>
      <c r="B750" s="65" t="s">
        <v>1430</v>
      </c>
      <c r="C750" s="275" t="s">
        <v>1431</v>
      </c>
      <c r="D750" s="192">
        <v>0</v>
      </c>
      <c r="E750" s="192">
        <v>0</v>
      </c>
      <c r="F750" s="71" t="str">
        <f t="shared" si="14"/>
        <v>-</v>
      </c>
    </row>
    <row r="751" spans="1:6" ht="12.75" customHeight="1" x14ac:dyDescent="0.2">
      <c r="A751" s="70">
        <v>34191</v>
      </c>
      <c r="B751" s="65" t="s">
        <v>1432</v>
      </c>
      <c r="C751" s="275" t="s">
        <v>1433</v>
      </c>
      <c r="D751" s="192">
        <v>0</v>
      </c>
      <c r="E751" s="192">
        <v>0</v>
      </c>
      <c r="F751" s="71" t="str">
        <f t="shared" si="14"/>
        <v>-</v>
      </c>
    </row>
    <row r="752" spans="1:6" ht="12.75" customHeight="1" x14ac:dyDescent="0.2">
      <c r="A752" s="70">
        <v>34192</v>
      </c>
      <c r="B752" s="65" t="s">
        <v>1434</v>
      </c>
      <c r="C752" s="275" t="s">
        <v>1435</v>
      </c>
      <c r="D752" s="192">
        <v>0</v>
      </c>
      <c r="E752" s="192">
        <v>0</v>
      </c>
      <c r="F752" s="71" t="str">
        <f t="shared" si="14"/>
        <v>-</v>
      </c>
    </row>
    <row r="753" spans="1:6" ht="12.75" customHeight="1" x14ac:dyDescent="0.2">
      <c r="A753" s="70">
        <v>34213</v>
      </c>
      <c r="B753" s="65" t="s">
        <v>1436</v>
      </c>
      <c r="C753" s="275"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5" t="s">
        <v>1471</v>
      </c>
      <c r="D770" s="192">
        <v>0</v>
      </c>
      <c r="E770" s="192">
        <v>0</v>
      </c>
      <c r="F770" s="71" t="str">
        <f t="shared" si="14"/>
        <v>-</v>
      </c>
    </row>
    <row r="771" spans="1:6" ht="12.75" customHeight="1" x14ac:dyDescent="0.2">
      <c r="A771" s="70">
        <v>34283</v>
      </c>
      <c r="B771" s="65" t="s">
        <v>1472</v>
      </c>
      <c r="C771" s="275" t="s">
        <v>1473</v>
      </c>
      <c r="D771" s="192">
        <v>0</v>
      </c>
      <c r="E771" s="192">
        <v>0</v>
      </c>
      <c r="F771" s="71" t="str">
        <f t="shared" si="14"/>
        <v>-</v>
      </c>
    </row>
    <row r="772" spans="1:6" ht="12.75" customHeight="1" x14ac:dyDescent="0.2">
      <c r="A772" s="70">
        <v>34284</v>
      </c>
      <c r="B772" s="65" t="s">
        <v>1474</v>
      </c>
      <c r="C772" s="275" t="s">
        <v>1475</v>
      </c>
      <c r="D772" s="192">
        <v>0</v>
      </c>
      <c r="E772" s="192">
        <v>0</v>
      </c>
      <c r="F772" s="71" t="str">
        <f t="shared" si="14"/>
        <v>-</v>
      </c>
    </row>
    <row r="773" spans="1:6" ht="12.75" customHeight="1" x14ac:dyDescent="0.2">
      <c r="A773" s="70">
        <v>34285</v>
      </c>
      <c r="B773" s="65" t="s">
        <v>1476</v>
      </c>
      <c r="C773" s="275" t="s">
        <v>1477</v>
      </c>
      <c r="D773" s="192">
        <v>0</v>
      </c>
      <c r="E773" s="192">
        <v>0</v>
      </c>
      <c r="F773" s="71" t="str">
        <f t="shared" si="14"/>
        <v>-</v>
      </c>
    </row>
    <row r="774" spans="1:6" ht="24" x14ac:dyDescent="0.2">
      <c r="A774" s="70">
        <v>34286</v>
      </c>
      <c r="B774" s="182" t="s">
        <v>1478</v>
      </c>
      <c r="C774" s="275" t="s">
        <v>1479</v>
      </c>
      <c r="D774" s="192">
        <v>0</v>
      </c>
      <c r="E774" s="192">
        <v>0</v>
      </c>
      <c r="F774" s="71" t="str">
        <f t="shared" si="14"/>
        <v>-</v>
      </c>
    </row>
    <row r="775" spans="1:6" ht="12" x14ac:dyDescent="0.2">
      <c r="A775" s="70">
        <v>34287</v>
      </c>
      <c r="B775" s="65" t="s">
        <v>1480</v>
      </c>
      <c r="C775" s="275" t="s">
        <v>1481</v>
      </c>
      <c r="D775" s="192">
        <v>0</v>
      </c>
      <c r="E775" s="192">
        <v>0</v>
      </c>
      <c r="F775" s="71" t="str">
        <f t="shared" si="14"/>
        <v>-</v>
      </c>
    </row>
    <row r="776" spans="1:6" ht="12.75" customHeight="1" x14ac:dyDescent="0.2">
      <c r="A776" s="70">
        <v>34341</v>
      </c>
      <c r="B776" s="65" t="s">
        <v>1482</v>
      </c>
      <c r="C776" s="275" t="s">
        <v>1483</v>
      </c>
      <c r="D776" s="192">
        <v>0</v>
      </c>
      <c r="E776" s="192">
        <v>0</v>
      </c>
      <c r="F776" s="71" t="str">
        <f t="shared" si="14"/>
        <v>-</v>
      </c>
    </row>
    <row r="777" spans="1:6" ht="12.75" customHeight="1" x14ac:dyDescent="0.2">
      <c r="A777" s="70">
        <v>35231</v>
      </c>
      <c r="B777" s="65" t="s">
        <v>1484</v>
      </c>
      <c r="C777" s="275" t="s">
        <v>1485</v>
      </c>
      <c r="D777" s="192">
        <v>0</v>
      </c>
      <c r="E777" s="192">
        <v>0</v>
      </c>
      <c r="F777" s="71" t="str">
        <f t="shared" si="14"/>
        <v>-</v>
      </c>
    </row>
    <row r="778" spans="1:6" ht="12.75" customHeight="1" x14ac:dyDescent="0.2">
      <c r="A778" s="70">
        <v>35232</v>
      </c>
      <c r="B778" s="65" t="s">
        <v>1486</v>
      </c>
      <c r="C778" s="275" t="s">
        <v>1487</v>
      </c>
      <c r="D778" s="192">
        <v>0</v>
      </c>
      <c r="E778" s="192">
        <v>0</v>
      </c>
      <c r="F778" s="71" t="str">
        <f t="shared" si="14"/>
        <v>-</v>
      </c>
    </row>
    <row r="779" spans="1:6" ht="12.75" customHeight="1" x14ac:dyDescent="0.2">
      <c r="A779" s="70">
        <v>36313</v>
      </c>
      <c r="B779" s="65" t="s">
        <v>1488</v>
      </c>
      <c r="C779" s="275" t="s">
        <v>1489</v>
      </c>
      <c r="D779" s="192">
        <v>0</v>
      </c>
      <c r="E779" s="192">
        <v>0</v>
      </c>
      <c r="F779" s="71" t="str">
        <f t="shared" si="14"/>
        <v>-</v>
      </c>
    </row>
    <row r="780" spans="1:6" ht="12.75" customHeight="1" x14ac:dyDescent="0.2">
      <c r="A780" s="70">
        <v>36314</v>
      </c>
      <c r="B780" s="65" t="s">
        <v>1490</v>
      </c>
      <c r="C780" s="275" t="s">
        <v>1491</v>
      </c>
      <c r="D780" s="192">
        <v>16664241.449999999</v>
      </c>
      <c r="E780" s="192">
        <v>118598.1</v>
      </c>
      <c r="F780" s="71">
        <f t="shared" si="14"/>
        <v>0.71169216046134531</v>
      </c>
    </row>
    <row r="781" spans="1:6" ht="12.75" customHeight="1" x14ac:dyDescent="0.2">
      <c r="A781" s="70">
        <v>36315</v>
      </c>
      <c r="B781" s="65" t="s">
        <v>1492</v>
      </c>
      <c r="C781" s="275" t="s">
        <v>1493</v>
      </c>
      <c r="D781" s="192">
        <v>6695777.04</v>
      </c>
      <c r="E781" s="192">
        <v>2919251.93</v>
      </c>
      <c r="F781" s="71">
        <f t="shared" ref="F781:F844" si="15">IF(D781&lt;&gt;0,IF(E781/D781&gt;=100,"&gt;&gt;100",E781/D781*100),"-")</f>
        <v>43.598404077086769</v>
      </c>
    </row>
    <row r="782" spans="1:6" ht="12.75" customHeight="1" x14ac:dyDescent="0.2">
      <c r="A782" s="70">
        <v>36316</v>
      </c>
      <c r="B782" s="65" t="s">
        <v>1494</v>
      </c>
      <c r="C782" s="275" t="s">
        <v>1495</v>
      </c>
      <c r="D782" s="192">
        <v>21500188.07</v>
      </c>
      <c r="E782" s="192">
        <v>4397424.2300000004</v>
      </c>
      <c r="F782" s="71">
        <f t="shared" si="15"/>
        <v>20.45295704243577</v>
      </c>
    </row>
    <row r="783" spans="1:6" ht="12.75" customHeight="1" x14ac:dyDescent="0.2">
      <c r="A783" s="70">
        <v>36317</v>
      </c>
      <c r="B783" s="65" t="s">
        <v>1496</v>
      </c>
      <c r="C783" s="275" t="s">
        <v>1497</v>
      </c>
      <c r="D783" s="192">
        <v>0</v>
      </c>
      <c r="E783" s="192">
        <v>0</v>
      </c>
      <c r="F783" s="71" t="str">
        <f t="shared" si="15"/>
        <v>-</v>
      </c>
    </row>
    <row r="784" spans="1:6" ht="12.75" customHeight="1" x14ac:dyDescent="0.2">
      <c r="A784" s="70">
        <v>36318</v>
      </c>
      <c r="B784" s="65" t="s">
        <v>1498</v>
      </c>
      <c r="C784" s="275" t="s">
        <v>1499</v>
      </c>
      <c r="D784" s="192">
        <v>0</v>
      </c>
      <c r="E784" s="192">
        <v>0</v>
      </c>
      <c r="F784" s="71" t="str">
        <f t="shared" si="15"/>
        <v>-</v>
      </c>
    </row>
    <row r="785" spans="1:6" ht="12" x14ac:dyDescent="0.2">
      <c r="A785" s="70">
        <v>36319</v>
      </c>
      <c r="B785" s="182" t="s">
        <v>1500</v>
      </c>
      <c r="C785" s="275" t="s">
        <v>1501</v>
      </c>
      <c r="D785" s="192">
        <v>0</v>
      </c>
      <c r="E785" s="192">
        <v>0</v>
      </c>
      <c r="F785" s="71" t="str">
        <f t="shared" si="15"/>
        <v>-</v>
      </c>
    </row>
    <row r="786" spans="1:6" ht="12.75" customHeight="1" x14ac:dyDescent="0.2">
      <c r="A786" s="70">
        <v>36323</v>
      </c>
      <c r="B786" s="65" t="s">
        <v>1502</v>
      </c>
      <c r="C786" s="275" t="s">
        <v>1503</v>
      </c>
      <c r="D786" s="192">
        <v>0</v>
      </c>
      <c r="E786" s="192">
        <v>0</v>
      </c>
      <c r="F786" s="71" t="str">
        <f t="shared" si="15"/>
        <v>-</v>
      </c>
    </row>
    <row r="787" spans="1:6" ht="12.75" customHeight="1" x14ac:dyDescent="0.2">
      <c r="A787" s="70">
        <v>36324</v>
      </c>
      <c r="B787" s="65" t="s">
        <v>1504</v>
      </c>
      <c r="C787" s="275" t="s">
        <v>1505</v>
      </c>
      <c r="D787" s="192">
        <v>0</v>
      </c>
      <c r="E787" s="192">
        <v>0</v>
      </c>
      <c r="F787" s="71" t="str">
        <f t="shared" si="15"/>
        <v>-</v>
      </c>
    </row>
    <row r="788" spans="1:6" ht="12.75" customHeight="1" x14ac:dyDescent="0.2">
      <c r="A788" s="70">
        <v>36325</v>
      </c>
      <c r="B788" s="65" t="s">
        <v>1506</v>
      </c>
      <c r="C788" s="275" t="s">
        <v>1507</v>
      </c>
      <c r="D788" s="192">
        <v>11720314.23</v>
      </c>
      <c r="E788" s="192">
        <v>18120904.780000001</v>
      </c>
      <c r="F788" s="71">
        <f t="shared" si="15"/>
        <v>154.61108315352737</v>
      </c>
    </row>
    <row r="789" spans="1:6" ht="12.75" customHeight="1" x14ac:dyDescent="0.2">
      <c r="A789" s="70">
        <v>36326</v>
      </c>
      <c r="B789" s="65" t="s">
        <v>1508</v>
      </c>
      <c r="C789" s="275" t="s">
        <v>1509</v>
      </c>
      <c r="D789" s="192">
        <v>11774439.65</v>
      </c>
      <c r="E789" s="192">
        <v>10606503.380000001</v>
      </c>
      <c r="F789" s="71">
        <f t="shared" si="15"/>
        <v>90.08074859851186</v>
      </c>
    </row>
    <row r="790" spans="1:6" ht="12.75" customHeight="1" x14ac:dyDescent="0.2">
      <c r="A790" s="70">
        <v>36327</v>
      </c>
      <c r="B790" s="65" t="s">
        <v>1510</v>
      </c>
      <c r="C790" s="275" t="s">
        <v>1511</v>
      </c>
      <c r="D790" s="192">
        <v>0</v>
      </c>
      <c r="E790" s="192">
        <v>0</v>
      </c>
      <c r="F790" s="71" t="str">
        <f t="shared" si="15"/>
        <v>-</v>
      </c>
    </row>
    <row r="791" spans="1:6" ht="24" x14ac:dyDescent="0.2">
      <c r="A791" s="70">
        <v>36328</v>
      </c>
      <c r="B791" s="65" t="s">
        <v>1512</v>
      </c>
      <c r="C791" s="275" t="s">
        <v>1513</v>
      </c>
      <c r="D791" s="192">
        <v>0</v>
      </c>
      <c r="E791" s="192">
        <v>0</v>
      </c>
      <c r="F791" s="71" t="str">
        <f t="shared" si="15"/>
        <v>-</v>
      </c>
    </row>
    <row r="792" spans="1:6" ht="12" x14ac:dyDescent="0.2">
      <c r="A792" s="70">
        <v>36329</v>
      </c>
      <c r="B792" s="182" t="s">
        <v>1514</v>
      </c>
      <c r="C792" s="275" t="s">
        <v>1515</v>
      </c>
      <c r="D792" s="192">
        <v>0</v>
      </c>
      <c r="E792" s="192">
        <v>0</v>
      </c>
      <c r="F792" s="71" t="str">
        <f t="shared" si="15"/>
        <v>-</v>
      </c>
    </row>
    <row r="793" spans="1:6" ht="12.75" customHeight="1" x14ac:dyDescent="0.2">
      <c r="A793" s="70" t="s">
        <v>1516</v>
      </c>
      <c r="B793" s="182" t="s">
        <v>1517</v>
      </c>
      <c r="C793" s="275" t="s">
        <v>1516</v>
      </c>
      <c r="D793" s="192">
        <v>0</v>
      </c>
      <c r="E793" s="192">
        <v>0</v>
      </c>
      <c r="F793" s="71" t="str">
        <f t="shared" si="15"/>
        <v>-</v>
      </c>
    </row>
    <row r="794" spans="1:6" ht="12.75" customHeight="1" x14ac:dyDescent="0.2">
      <c r="A794" s="70" t="s">
        <v>1518</v>
      </c>
      <c r="B794" s="182" t="s">
        <v>1519</v>
      </c>
      <c r="C794" s="275" t="s">
        <v>1518</v>
      </c>
      <c r="D794" s="192">
        <v>0</v>
      </c>
      <c r="E794" s="192">
        <v>0</v>
      </c>
      <c r="F794" s="71" t="str">
        <f t="shared" si="15"/>
        <v>-</v>
      </c>
    </row>
    <row r="795" spans="1:6" ht="12.75" customHeight="1" x14ac:dyDescent="0.2">
      <c r="A795" s="70" t="s">
        <v>1520</v>
      </c>
      <c r="B795" s="182" t="s">
        <v>1521</v>
      </c>
      <c r="C795" s="275" t="s">
        <v>1520</v>
      </c>
      <c r="D795" s="192">
        <v>0</v>
      </c>
      <c r="E795" s="192">
        <v>0</v>
      </c>
      <c r="F795" s="71" t="str">
        <f t="shared" si="15"/>
        <v>-</v>
      </c>
    </row>
    <row r="796" spans="1:6" ht="12.75" customHeight="1" x14ac:dyDescent="0.2">
      <c r="A796" s="70" t="s">
        <v>1522</v>
      </c>
      <c r="B796" s="182" t="s">
        <v>1523</v>
      </c>
      <c r="C796" s="275" t="s">
        <v>1522</v>
      </c>
      <c r="D796" s="192">
        <v>0</v>
      </c>
      <c r="E796" s="192">
        <v>0</v>
      </c>
      <c r="F796" s="71" t="str">
        <f t="shared" si="15"/>
        <v>-</v>
      </c>
    </row>
    <row r="797" spans="1:6" ht="24" x14ac:dyDescent="0.2">
      <c r="A797" s="70" t="s">
        <v>1524</v>
      </c>
      <c r="B797" s="182" t="s">
        <v>1525</v>
      </c>
      <c r="C797" s="275" t="s">
        <v>1524</v>
      </c>
      <c r="D797" s="192">
        <v>0</v>
      </c>
      <c r="E797" s="192">
        <v>0</v>
      </c>
      <c r="F797" s="71" t="str">
        <f t="shared" si="15"/>
        <v>-</v>
      </c>
    </row>
    <row r="798" spans="1:6" ht="24" x14ac:dyDescent="0.2">
      <c r="A798" s="70" t="s">
        <v>1526</v>
      </c>
      <c r="B798" s="182" t="s">
        <v>1527</v>
      </c>
      <c r="C798" s="275" t="s">
        <v>1526</v>
      </c>
      <c r="D798" s="192">
        <v>0</v>
      </c>
      <c r="E798" s="192">
        <v>0</v>
      </c>
      <c r="F798" s="71" t="str">
        <f t="shared" si="15"/>
        <v>-</v>
      </c>
    </row>
    <row r="799" spans="1:6" ht="12.75" customHeight="1" x14ac:dyDescent="0.2">
      <c r="A799" s="70" t="s">
        <v>1528</v>
      </c>
      <c r="B799" s="182" t="s">
        <v>1529</v>
      </c>
      <c r="C799" s="275" t="s">
        <v>1528</v>
      </c>
      <c r="D799" s="192">
        <v>0</v>
      </c>
      <c r="E799" s="192">
        <v>0</v>
      </c>
      <c r="F799" s="71" t="str">
        <f t="shared" si="15"/>
        <v>-</v>
      </c>
    </row>
    <row r="800" spans="1:6" ht="24" x14ac:dyDescent="0.2">
      <c r="A800" s="70" t="s">
        <v>1530</v>
      </c>
      <c r="B800" s="182" t="s">
        <v>1531</v>
      </c>
      <c r="C800" s="275" t="s">
        <v>1530</v>
      </c>
      <c r="D800" s="192">
        <v>0</v>
      </c>
      <c r="E800" s="192">
        <v>0</v>
      </c>
      <c r="F800" s="71" t="str">
        <f t="shared" si="15"/>
        <v>-</v>
      </c>
    </row>
    <row r="801" spans="1:6" ht="12.75" customHeight="1" x14ac:dyDescent="0.2">
      <c r="A801" s="63" t="s">
        <v>1532</v>
      </c>
      <c r="B801" s="244" t="s">
        <v>1533</v>
      </c>
      <c r="C801" s="247" t="s">
        <v>1532</v>
      </c>
      <c r="D801" s="194">
        <v>0</v>
      </c>
      <c r="E801" s="194">
        <v>0</v>
      </c>
      <c r="F801" s="45" t="str">
        <f t="shared" si="15"/>
        <v>-</v>
      </c>
    </row>
    <row r="802" spans="1:6" ht="12.75" customHeight="1" x14ac:dyDescent="0.2">
      <c r="A802" s="63" t="s">
        <v>1534</v>
      </c>
      <c r="B802" s="244" t="s">
        <v>1535</v>
      </c>
      <c r="C802" s="247" t="s">
        <v>1534</v>
      </c>
      <c r="D802" s="194">
        <v>0</v>
      </c>
      <c r="E802" s="194">
        <v>0</v>
      </c>
      <c r="F802" s="45" t="str">
        <f t="shared" si="15"/>
        <v>-</v>
      </c>
    </row>
    <row r="803" spans="1:6" ht="24" x14ac:dyDescent="0.2">
      <c r="A803" s="63" t="s">
        <v>1536</v>
      </c>
      <c r="B803" s="244" t="s">
        <v>1537</v>
      </c>
      <c r="C803" s="247" t="s">
        <v>1536</v>
      </c>
      <c r="D803" s="194">
        <v>0</v>
      </c>
      <c r="E803" s="194">
        <v>0</v>
      </c>
      <c r="F803" s="45" t="str">
        <f t="shared" si="15"/>
        <v>-</v>
      </c>
    </row>
    <row r="804" spans="1:6" ht="24" x14ac:dyDescent="0.2">
      <c r="A804" s="70" t="s">
        <v>1538</v>
      </c>
      <c r="B804" s="182" t="s">
        <v>1539</v>
      </c>
      <c r="C804" s="275" t="s">
        <v>1538</v>
      </c>
      <c r="D804" s="192">
        <v>0</v>
      </c>
      <c r="E804" s="192">
        <v>0</v>
      </c>
      <c r="F804" s="71" t="str">
        <f t="shared" si="15"/>
        <v>-</v>
      </c>
    </row>
    <row r="805" spans="1:6" ht="24" x14ac:dyDescent="0.2">
      <c r="A805" s="70" t="s">
        <v>1540</v>
      </c>
      <c r="B805" s="182" t="s">
        <v>1541</v>
      </c>
      <c r="C805" s="275" t="s">
        <v>1540</v>
      </c>
      <c r="D805" s="192">
        <v>0</v>
      </c>
      <c r="E805" s="192">
        <v>0</v>
      </c>
      <c r="F805" s="71" t="str">
        <f t="shared" si="15"/>
        <v>-</v>
      </c>
    </row>
    <row r="806" spans="1:6" ht="24" x14ac:dyDescent="0.2">
      <c r="A806" s="70">
        <v>36511</v>
      </c>
      <c r="B806" s="182" t="s">
        <v>1542</v>
      </c>
      <c r="C806" s="275">
        <v>36511</v>
      </c>
      <c r="D806" s="192"/>
      <c r="E806" s="192">
        <v>13876049.35</v>
      </c>
      <c r="F806" s="71" t="str">
        <f t="shared" si="15"/>
        <v>-</v>
      </c>
    </row>
    <row r="807" spans="1:6" ht="24" x14ac:dyDescent="0.2">
      <c r="A807" s="70" t="s">
        <v>1543</v>
      </c>
      <c r="B807" s="182" t="s">
        <v>1544</v>
      </c>
      <c r="C807" s="275" t="s">
        <v>1543</v>
      </c>
      <c r="D807" s="192"/>
      <c r="E807" s="192">
        <v>0</v>
      </c>
      <c r="F807" s="71" t="str">
        <f t="shared" si="15"/>
        <v>-</v>
      </c>
    </row>
    <row r="808" spans="1:6" ht="24" x14ac:dyDescent="0.2">
      <c r="A808" s="70" t="s">
        <v>1545</v>
      </c>
      <c r="B808" s="182" t="s">
        <v>1546</v>
      </c>
      <c r="C808" s="275" t="s">
        <v>1545</v>
      </c>
      <c r="D808" s="192"/>
      <c r="E808" s="192">
        <v>0</v>
      </c>
      <c r="F808" s="71" t="str">
        <f t="shared" si="15"/>
        <v>-</v>
      </c>
    </row>
    <row r="809" spans="1:6" ht="24" x14ac:dyDescent="0.2">
      <c r="A809" s="70" t="s">
        <v>1547</v>
      </c>
      <c r="B809" s="182" t="s">
        <v>1548</v>
      </c>
      <c r="C809" s="275" t="s">
        <v>1547</v>
      </c>
      <c r="D809" s="192"/>
      <c r="E809" s="192">
        <v>0</v>
      </c>
      <c r="F809" s="71" t="str">
        <f t="shared" si="15"/>
        <v>-</v>
      </c>
    </row>
    <row r="810" spans="1:6" ht="24" x14ac:dyDescent="0.2">
      <c r="A810" s="70" t="s">
        <v>1549</v>
      </c>
      <c r="B810" s="182" t="s">
        <v>1550</v>
      </c>
      <c r="C810" s="275" t="s">
        <v>1549</v>
      </c>
      <c r="D810" s="192"/>
      <c r="E810" s="192">
        <v>0</v>
      </c>
      <c r="F810" s="71" t="str">
        <f t="shared" si="15"/>
        <v>-</v>
      </c>
    </row>
    <row r="811" spans="1:6" ht="24" x14ac:dyDescent="0.2">
      <c r="A811" s="70" t="s">
        <v>1551</v>
      </c>
      <c r="B811" s="182" t="s">
        <v>1552</v>
      </c>
      <c r="C811" s="275" t="s">
        <v>1551</v>
      </c>
      <c r="D811" s="192"/>
      <c r="E811" s="192">
        <v>0</v>
      </c>
      <c r="F811" s="71" t="str">
        <f t="shared" si="15"/>
        <v>-</v>
      </c>
    </row>
    <row r="812" spans="1:6" ht="12" x14ac:dyDescent="0.2">
      <c r="A812" s="70" t="s">
        <v>1553</v>
      </c>
      <c r="B812" s="182" t="s">
        <v>1554</v>
      </c>
      <c r="C812" s="275" t="s">
        <v>1553</v>
      </c>
      <c r="D812" s="192"/>
      <c r="E812" s="192">
        <v>0</v>
      </c>
      <c r="F812" s="71" t="str">
        <f t="shared" si="15"/>
        <v>-</v>
      </c>
    </row>
    <row r="813" spans="1:6" ht="12" x14ac:dyDescent="0.2">
      <c r="A813" s="70" t="s">
        <v>1555</v>
      </c>
      <c r="B813" s="182" t="s">
        <v>1556</v>
      </c>
      <c r="C813" s="275" t="s">
        <v>1555</v>
      </c>
      <c r="D813" s="192"/>
      <c r="E813" s="192">
        <v>0</v>
      </c>
      <c r="F813" s="71" t="str">
        <f t="shared" si="15"/>
        <v>-</v>
      </c>
    </row>
    <row r="814" spans="1:6" ht="12" x14ac:dyDescent="0.2">
      <c r="A814" s="70" t="s">
        <v>1557</v>
      </c>
      <c r="B814" s="182" t="s">
        <v>1558</v>
      </c>
      <c r="C814" s="275" t="s">
        <v>1557</v>
      </c>
      <c r="D814" s="192"/>
      <c r="E814" s="192">
        <v>0</v>
      </c>
      <c r="F814" s="71" t="str">
        <f t="shared" si="15"/>
        <v>-</v>
      </c>
    </row>
    <row r="815" spans="1:6" ht="24" x14ac:dyDescent="0.2">
      <c r="A815" s="70" t="s">
        <v>1559</v>
      </c>
      <c r="B815" s="182" t="s">
        <v>1560</v>
      </c>
      <c r="C815" s="275" t="s">
        <v>1559</v>
      </c>
      <c r="D815" s="192">
        <v>0</v>
      </c>
      <c r="E815" s="192">
        <v>0</v>
      </c>
      <c r="F815" s="71" t="str">
        <f t="shared" si="15"/>
        <v>-</v>
      </c>
    </row>
    <row r="816" spans="1:6" ht="12" x14ac:dyDescent="0.2">
      <c r="A816" s="70" t="s">
        <v>1561</v>
      </c>
      <c r="B816" s="182" t="s">
        <v>1562</v>
      </c>
      <c r="C816" s="275" t="s">
        <v>1561</v>
      </c>
      <c r="D816" s="192">
        <v>0</v>
      </c>
      <c r="E816" s="192">
        <v>0</v>
      </c>
      <c r="F816" s="71" t="str">
        <f t="shared" si="15"/>
        <v>-</v>
      </c>
    </row>
    <row r="817" spans="1:6" ht="24" x14ac:dyDescent="0.2">
      <c r="A817" s="70" t="s">
        <v>1563</v>
      </c>
      <c r="B817" s="65" t="s">
        <v>1564</v>
      </c>
      <c r="C817" s="275" t="s">
        <v>1563</v>
      </c>
      <c r="D817" s="192">
        <v>0</v>
      </c>
      <c r="E817" s="192">
        <v>0</v>
      </c>
      <c r="F817" s="71" t="str">
        <f t="shared" si="15"/>
        <v>-</v>
      </c>
    </row>
    <row r="818" spans="1:6" ht="24" x14ac:dyDescent="0.2">
      <c r="A818" s="70" t="s">
        <v>1565</v>
      </c>
      <c r="B818" s="65" t="s">
        <v>1566</v>
      </c>
      <c r="C818" s="275" t="s">
        <v>1565</v>
      </c>
      <c r="D818" s="192">
        <v>434131.38</v>
      </c>
      <c r="E818" s="192">
        <v>271653.78999999998</v>
      </c>
      <c r="F818" s="71">
        <f t="shared" si="15"/>
        <v>62.574096809127219</v>
      </c>
    </row>
    <row r="819" spans="1:6" ht="24" x14ac:dyDescent="0.2">
      <c r="A819" s="70" t="s">
        <v>1567</v>
      </c>
      <c r="B819" s="65" t="s">
        <v>1568</v>
      </c>
      <c r="C819" s="275" t="s">
        <v>1567</v>
      </c>
      <c r="D819" s="192">
        <v>96420.78</v>
      </c>
      <c r="E819" s="192">
        <v>0</v>
      </c>
      <c r="F819" s="71">
        <f t="shared" si="15"/>
        <v>0</v>
      </c>
    </row>
    <row r="820" spans="1:6" ht="24" x14ac:dyDescent="0.2">
      <c r="A820" s="70" t="s">
        <v>1569</v>
      </c>
      <c r="B820" s="65" t="s">
        <v>1570</v>
      </c>
      <c r="C820" s="275" t="s">
        <v>1569</v>
      </c>
      <c r="D820" s="192">
        <v>0</v>
      </c>
      <c r="E820" s="192">
        <v>0</v>
      </c>
      <c r="F820" s="71" t="str">
        <f t="shared" si="15"/>
        <v>-</v>
      </c>
    </row>
    <row r="821" spans="1:6" ht="12.75" customHeight="1" x14ac:dyDescent="0.2">
      <c r="A821" s="63" t="s">
        <v>1571</v>
      </c>
      <c r="B821" s="64" t="s">
        <v>1572</v>
      </c>
      <c r="C821" s="247" t="s">
        <v>1571</v>
      </c>
      <c r="D821" s="194">
        <v>1289190.93</v>
      </c>
      <c r="E821" s="194">
        <v>658345.81999999995</v>
      </c>
      <c r="F821" s="45">
        <f t="shared" si="15"/>
        <v>51.06658794132224</v>
      </c>
    </row>
    <row r="822" spans="1:6" ht="12.75" customHeight="1" x14ac:dyDescent="0.2">
      <c r="A822" s="63" t="s">
        <v>1573</v>
      </c>
      <c r="B822" s="64" t="s">
        <v>1574</v>
      </c>
      <c r="C822" s="247" t="s">
        <v>1573</v>
      </c>
      <c r="D822" s="194">
        <v>9165234.1899999995</v>
      </c>
      <c r="E822" s="194">
        <v>16506378.99</v>
      </c>
      <c r="F822" s="45">
        <f t="shared" si="15"/>
        <v>180.09773288728152</v>
      </c>
    </row>
    <row r="823" spans="1:6" ht="12.75" customHeight="1" x14ac:dyDescent="0.2">
      <c r="A823" s="63" t="s">
        <v>1575</v>
      </c>
      <c r="B823" s="64" t="s">
        <v>1576</v>
      </c>
      <c r="C823" s="247" t="s">
        <v>1575</v>
      </c>
      <c r="D823" s="194">
        <v>16639013.529999999</v>
      </c>
      <c r="E823" s="194">
        <v>41441138.810000002</v>
      </c>
      <c r="F823" s="45">
        <f t="shared" si="15"/>
        <v>249.06007038988207</v>
      </c>
    </row>
    <row r="824" spans="1:6" ht="24" x14ac:dyDescent="0.2">
      <c r="A824" s="70" t="s">
        <v>1577</v>
      </c>
      <c r="B824" s="65" t="s">
        <v>1578</v>
      </c>
      <c r="C824" s="275" t="s">
        <v>1577</v>
      </c>
      <c r="D824" s="192">
        <v>0</v>
      </c>
      <c r="E824" s="192">
        <v>0</v>
      </c>
      <c r="F824" s="71" t="str">
        <f t="shared" si="15"/>
        <v>-</v>
      </c>
    </row>
    <row r="825" spans="1:6" ht="24" x14ac:dyDescent="0.2">
      <c r="A825" s="70" t="s">
        <v>1579</v>
      </c>
      <c r="B825" s="65" t="s">
        <v>1580</v>
      </c>
      <c r="C825" s="275" t="s">
        <v>1579</v>
      </c>
      <c r="D825" s="192">
        <v>0</v>
      </c>
      <c r="E825" s="192">
        <v>0</v>
      </c>
      <c r="F825" s="71" t="str">
        <f t="shared" si="15"/>
        <v>-</v>
      </c>
    </row>
    <row r="826" spans="1:6" ht="24" x14ac:dyDescent="0.2">
      <c r="A826" s="70" t="s">
        <v>1581</v>
      </c>
      <c r="B826" s="65" t="s">
        <v>1582</v>
      </c>
      <c r="C826" s="275" t="s">
        <v>1581</v>
      </c>
      <c r="D826" s="192">
        <v>0</v>
      </c>
      <c r="E826" s="192">
        <v>0</v>
      </c>
      <c r="F826" s="71" t="str">
        <f t="shared" si="15"/>
        <v>-</v>
      </c>
    </row>
    <row r="827" spans="1:6" ht="24" x14ac:dyDescent="0.2">
      <c r="A827" s="70" t="s">
        <v>1583</v>
      </c>
      <c r="B827" s="65" t="s">
        <v>1584</v>
      </c>
      <c r="C827" s="275" t="s">
        <v>1583</v>
      </c>
      <c r="D827" s="192">
        <v>0</v>
      </c>
      <c r="E827" s="192">
        <v>0</v>
      </c>
      <c r="F827" s="71" t="str">
        <f t="shared" si="15"/>
        <v>-</v>
      </c>
    </row>
    <row r="828" spans="1:6" ht="24" x14ac:dyDescent="0.2">
      <c r="A828" s="70" t="s">
        <v>1585</v>
      </c>
      <c r="B828" s="65" t="s">
        <v>1586</v>
      </c>
      <c r="C828" s="275" t="s">
        <v>1585</v>
      </c>
      <c r="D828" s="192">
        <v>0</v>
      </c>
      <c r="E828" s="192">
        <v>0</v>
      </c>
      <c r="F828" s="71" t="str">
        <f t="shared" si="15"/>
        <v>-</v>
      </c>
    </row>
    <row r="829" spans="1:6" ht="24" x14ac:dyDescent="0.2">
      <c r="A829" s="70" t="s">
        <v>1587</v>
      </c>
      <c r="B829" s="65" t="s">
        <v>1588</v>
      </c>
      <c r="C829" s="275" t="s">
        <v>1587</v>
      </c>
      <c r="D829" s="192">
        <v>0</v>
      </c>
      <c r="E829" s="192">
        <v>0</v>
      </c>
      <c r="F829" s="71" t="str">
        <f t="shared" si="15"/>
        <v>-</v>
      </c>
    </row>
    <row r="830" spans="1:6" ht="24" x14ac:dyDescent="0.2">
      <c r="A830" s="70" t="s">
        <v>1589</v>
      </c>
      <c r="B830" s="65" t="s">
        <v>1590</v>
      </c>
      <c r="C830" s="275" t="s">
        <v>1589</v>
      </c>
      <c r="D830" s="192">
        <v>0</v>
      </c>
      <c r="E830" s="192">
        <v>0</v>
      </c>
      <c r="F830" s="71" t="str">
        <f t="shared" si="15"/>
        <v>-</v>
      </c>
    </row>
    <row r="831" spans="1:6" ht="12.75" customHeight="1" x14ac:dyDescent="0.2">
      <c r="A831" s="70" t="s">
        <v>1591</v>
      </c>
      <c r="B831" s="65" t="s">
        <v>1592</v>
      </c>
      <c r="C831" s="275" t="s">
        <v>1591</v>
      </c>
      <c r="D831" s="192">
        <v>0</v>
      </c>
      <c r="E831" s="192">
        <v>0</v>
      </c>
      <c r="F831" s="71" t="str">
        <f t="shared" si="15"/>
        <v>-</v>
      </c>
    </row>
    <row r="832" spans="1:6" ht="12.75" customHeight="1" x14ac:dyDescent="0.2">
      <c r="A832" s="70" t="s">
        <v>1593</v>
      </c>
      <c r="B832" s="65" t="s">
        <v>1594</v>
      </c>
      <c r="C832" s="275" t="s">
        <v>1593</v>
      </c>
      <c r="D832" s="192">
        <v>0</v>
      </c>
      <c r="E832" s="192">
        <v>0</v>
      </c>
      <c r="F832" s="71" t="str">
        <f t="shared" si="15"/>
        <v>-</v>
      </c>
    </row>
    <row r="833" spans="1:6" ht="24" x14ac:dyDescent="0.2">
      <c r="A833" s="70" t="s">
        <v>1595</v>
      </c>
      <c r="B833" s="65" t="s">
        <v>1596</v>
      </c>
      <c r="C833" s="275" t="s">
        <v>1595</v>
      </c>
      <c r="D833" s="192">
        <v>0</v>
      </c>
      <c r="E833" s="192">
        <v>0</v>
      </c>
      <c r="F833" s="71" t="str">
        <f t="shared" si="15"/>
        <v>-</v>
      </c>
    </row>
    <row r="834" spans="1:6" ht="24" x14ac:dyDescent="0.2">
      <c r="A834" s="70" t="s">
        <v>1597</v>
      </c>
      <c r="B834" s="65" t="s">
        <v>1598</v>
      </c>
      <c r="C834" s="275" t="s">
        <v>1597</v>
      </c>
      <c r="D834" s="192">
        <v>0</v>
      </c>
      <c r="E834" s="192">
        <v>0</v>
      </c>
      <c r="F834" s="71" t="str">
        <f t="shared" si="15"/>
        <v>-</v>
      </c>
    </row>
    <row r="835" spans="1:6" ht="12.75" customHeight="1" x14ac:dyDescent="0.2">
      <c r="A835" s="70" t="s">
        <v>1599</v>
      </c>
      <c r="B835" s="65" t="s">
        <v>1600</v>
      </c>
      <c r="C835" s="275" t="s">
        <v>1599</v>
      </c>
      <c r="D835" s="192">
        <v>0</v>
      </c>
      <c r="E835" s="192">
        <v>0</v>
      </c>
      <c r="F835" s="71" t="str">
        <f t="shared" si="15"/>
        <v>-</v>
      </c>
    </row>
    <row r="836" spans="1:6" ht="12.75" customHeight="1" x14ac:dyDescent="0.2">
      <c r="A836" s="70" t="s">
        <v>1601</v>
      </c>
      <c r="B836" s="65" t="s">
        <v>1602</v>
      </c>
      <c r="C836" s="275" t="s">
        <v>1601</v>
      </c>
      <c r="D836" s="192">
        <v>0</v>
      </c>
      <c r="E836" s="192">
        <v>0</v>
      </c>
      <c r="F836" s="71" t="str">
        <f t="shared" si="15"/>
        <v>-</v>
      </c>
    </row>
    <row r="837" spans="1:6" ht="12.75" customHeight="1" x14ac:dyDescent="0.2">
      <c r="A837" s="70" t="s">
        <v>1603</v>
      </c>
      <c r="B837" s="65" t="s">
        <v>1604</v>
      </c>
      <c r="C837" s="275" t="s">
        <v>1603</v>
      </c>
      <c r="D837" s="192">
        <v>0</v>
      </c>
      <c r="E837" s="192">
        <v>0</v>
      </c>
      <c r="F837" s="71" t="str">
        <f t="shared" si="15"/>
        <v>-</v>
      </c>
    </row>
    <row r="838" spans="1:6" ht="12.75" customHeight="1" x14ac:dyDescent="0.2">
      <c r="A838" s="70" t="s">
        <v>1605</v>
      </c>
      <c r="B838" s="65" t="s">
        <v>1606</v>
      </c>
      <c r="C838" s="275"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2005848.49</v>
      </c>
      <c r="E843" s="194">
        <v>2374754.56</v>
      </c>
      <c r="F843" s="45">
        <f t="shared" si="15"/>
        <v>118.39152218321335</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24675.22</v>
      </c>
      <c r="E846" s="194">
        <v>15578</v>
      </c>
      <c r="F846" s="45">
        <f t="shared" si="16"/>
        <v>63.13216255012113</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1423583.24</v>
      </c>
      <c r="E850" s="194">
        <v>1549387.28</v>
      </c>
      <c r="F850" s="45">
        <f t="shared" si="16"/>
        <v>108.83713972356124</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4829068.5</v>
      </c>
      <c r="E852" s="194">
        <v>5724030.4400000004</v>
      </c>
      <c r="F852" s="45">
        <f t="shared" si="16"/>
        <v>118.53280689640249</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4533788.6500000004</v>
      </c>
      <c r="E854" s="194">
        <v>5610953.6699999999</v>
      </c>
      <c r="F854" s="45">
        <f t="shared" si="16"/>
        <v>123.75860683316147</v>
      </c>
    </row>
    <row r="855" spans="1:6" ht="12.75" customHeight="1" x14ac:dyDescent="0.2">
      <c r="A855" s="63" t="s">
        <v>1638</v>
      </c>
      <c r="B855" s="64" t="s">
        <v>1639</v>
      </c>
      <c r="C855" s="247" t="s">
        <v>1638</v>
      </c>
      <c r="D855" s="194">
        <v>102426892.7</v>
      </c>
      <c r="E855" s="194">
        <v>114627823.84999999</v>
      </c>
      <c r="F855" s="45">
        <f t="shared" si="16"/>
        <v>111.91184348990799</v>
      </c>
    </row>
    <row r="856" spans="1:6" ht="12.75" customHeight="1" x14ac:dyDescent="0.2">
      <c r="A856" s="63">
        <v>38117</v>
      </c>
      <c r="B856" s="64" t="s">
        <v>1640</v>
      </c>
      <c r="C856" s="247" t="s">
        <v>1641</v>
      </c>
      <c r="D856" s="194">
        <v>0</v>
      </c>
      <c r="E856" s="194">
        <v>5297.28</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0</v>
      </c>
      <c r="E871" s="194">
        <v>0</v>
      </c>
      <c r="F871" s="45" t="str">
        <f t="shared" si="16"/>
        <v>-</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5" t="s">
        <v>1721</v>
      </c>
      <c r="D896" s="192">
        <v>0</v>
      </c>
      <c r="E896" s="192">
        <v>0</v>
      </c>
      <c r="F896" s="71" t="str">
        <f t="shared" si="16"/>
        <v>-</v>
      </c>
    </row>
    <row r="897" spans="1:6" ht="24" x14ac:dyDescent="0.2">
      <c r="A897" s="70">
        <v>81762</v>
      </c>
      <c r="B897" s="182" t="s">
        <v>1722</v>
      </c>
      <c r="C897" s="275" t="s">
        <v>1723</v>
      </c>
      <c r="D897" s="192">
        <v>0</v>
      </c>
      <c r="E897" s="192">
        <v>0</v>
      </c>
      <c r="F897" s="71" t="str">
        <f t="shared" si="16"/>
        <v>-</v>
      </c>
    </row>
    <row r="898" spans="1:6" ht="24" x14ac:dyDescent="0.2">
      <c r="A898" s="70">
        <v>81771</v>
      </c>
      <c r="B898" s="65" t="s">
        <v>1724</v>
      </c>
      <c r="C898" s="275" t="s">
        <v>1725</v>
      </c>
      <c r="D898" s="192">
        <v>0</v>
      </c>
      <c r="E898" s="192">
        <v>0</v>
      </c>
      <c r="F898" s="71" t="str">
        <f t="shared" si="16"/>
        <v>-</v>
      </c>
    </row>
    <row r="899" spans="1:6" ht="12" x14ac:dyDescent="0.2">
      <c r="A899" s="70">
        <v>81772</v>
      </c>
      <c r="B899" s="65" t="s">
        <v>1726</v>
      </c>
      <c r="C899" s="275" t="s">
        <v>1727</v>
      </c>
      <c r="D899" s="192">
        <v>0</v>
      </c>
      <c r="E899" s="192">
        <v>0</v>
      </c>
      <c r="F899" s="71" t="str">
        <f t="shared" si="16"/>
        <v>-</v>
      </c>
    </row>
    <row r="900" spans="1:6" ht="12.75" customHeight="1" x14ac:dyDescent="0.2">
      <c r="A900" s="70">
        <v>82412</v>
      </c>
      <c r="B900" s="65" t="s">
        <v>1728</v>
      </c>
      <c r="C900" s="275" t="s">
        <v>1729</v>
      </c>
      <c r="D900" s="192">
        <v>0</v>
      </c>
      <c r="E900" s="192">
        <v>0</v>
      </c>
      <c r="F900" s="71" t="str">
        <f t="shared" si="16"/>
        <v>-</v>
      </c>
    </row>
    <row r="901" spans="1:6" ht="12.75" customHeight="1" x14ac:dyDescent="0.2">
      <c r="A901" s="70">
        <v>84132</v>
      </c>
      <c r="B901" s="65" t="s">
        <v>1730</v>
      </c>
      <c r="C901" s="275" t="s">
        <v>1731</v>
      </c>
      <c r="D901" s="192">
        <v>0</v>
      </c>
      <c r="E901" s="192">
        <v>0</v>
      </c>
      <c r="F901" s="71" t="str">
        <f t="shared" si="16"/>
        <v>-</v>
      </c>
    </row>
    <row r="902" spans="1:6" ht="12.75" customHeight="1" x14ac:dyDescent="0.2">
      <c r="A902" s="70">
        <v>84142</v>
      </c>
      <c r="B902" s="65" t="s">
        <v>1732</v>
      </c>
      <c r="C902" s="275" t="s">
        <v>1733</v>
      </c>
      <c r="D902" s="192">
        <v>0</v>
      </c>
      <c r="E902" s="192">
        <v>0</v>
      </c>
      <c r="F902" s="71" t="str">
        <f t="shared" si="16"/>
        <v>-</v>
      </c>
    </row>
    <row r="903" spans="1:6" ht="12.75" customHeight="1" x14ac:dyDescent="0.2">
      <c r="A903" s="70">
        <v>84152</v>
      </c>
      <c r="B903" s="65" t="s">
        <v>1734</v>
      </c>
      <c r="C903" s="275" t="s">
        <v>1735</v>
      </c>
      <c r="D903" s="192">
        <v>0</v>
      </c>
      <c r="E903" s="192">
        <v>0</v>
      </c>
      <c r="F903" s="71" t="str">
        <f t="shared" si="16"/>
        <v>-</v>
      </c>
    </row>
    <row r="904" spans="1:6" ht="12.75" customHeight="1" x14ac:dyDescent="0.2">
      <c r="A904" s="70">
        <v>84162</v>
      </c>
      <c r="B904" s="65" t="s">
        <v>1736</v>
      </c>
      <c r="C904" s="275" t="s">
        <v>1737</v>
      </c>
      <c r="D904" s="192">
        <v>0</v>
      </c>
      <c r="E904" s="192">
        <v>0</v>
      </c>
      <c r="F904" s="71" t="str">
        <f t="shared" si="16"/>
        <v>-</v>
      </c>
    </row>
    <row r="905" spans="1:6" ht="12.75" customHeight="1" x14ac:dyDescent="0.2">
      <c r="A905" s="70">
        <v>84221</v>
      </c>
      <c r="B905" s="65" t="s">
        <v>1738</v>
      </c>
      <c r="C905" s="275" t="s">
        <v>1739</v>
      </c>
      <c r="D905" s="192">
        <v>0</v>
      </c>
      <c r="E905" s="192">
        <v>0</v>
      </c>
      <c r="F905" s="71" t="str">
        <f t="shared" si="16"/>
        <v>-</v>
      </c>
    </row>
    <row r="906" spans="1:6" ht="12.75" customHeight="1" x14ac:dyDescent="0.2">
      <c r="A906" s="70">
        <v>84222</v>
      </c>
      <c r="B906" s="65" t="s">
        <v>1740</v>
      </c>
      <c r="C906" s="275" t="s">
        <v>1741</v>
      </c>
      <c r="D906" s="192">
        <v>0</v>
      </c>
      <c r="E906" s="192">
        <v>0</v>
      </c>
      <c r="F906" s="71" t="str">
        <f t="shared" si="16"/>
        <v>-</v>
      </c>
    </row>
    <row r="907" spans="1:6" ht="12.75" customHeight="1" x14ac:dyDescent="0.2">
      <c r="A907" s="70" t="s">
        <v>1742</v>
      </c>
      <c r="B907" s="65" t="s">
        <v>1743</v>
      </c>
      <c r="C907" s="275" t="s">
        <v>1742</v>
      </c>
      <c r="D907" s="192">
        <v>0</v>
      </c>
      <c r="E907" s="192">
        <v>0</v>
      </c>
      <c r="F907" s="71" t="str">
        <f t="shared" si="16"/>
        <v>-</v>
      </c>
    </row>
    <row r="908" spans="1:6" ht="12.75" customHeight="1" x14ac:dyDescent="0.2">
      <c r="A908" s="70">
        <v>84232</v>
      </c>
      <c r="B908" s="65" t="s">
        <v>1744</v>
      </c>
      <c r="C908" s="275" t="s">
        <v>1745</v>
      </c>
      <c r="D908" s="192">
        <v>0</v>
      </c>
      <c r="E908" s="192">
        <v>0</v>
      </c>
      <c r="F908" s="71" t="str">
        <f t="shared" si="16"/>
        <v>-</v>
      </c>
    </row>
    <row r="909" spans="1:6" ht="24" x14ac:dyDescent="0.2">
      <c r="A909" s="70">
        <v>84242</v>
      </c>
      <c r="B909" s="65" t="s">
        <v>1746</v>
      </c>
      <c r="C909" s="275" t="s">
        <v>1747</v>
      </c>
      <c r="D909" s="192">
        <v>0</v>
      </c>
      <c r="E909" s="192">
        <v>0</v>
      </c>
      <c r="F909" s="71" t="str">
        <f t="shared" ref="F909:F972" si="17">IF(D909&lt;&gt;0,IF(E909/D909&gt;=100,"&gt;&gt;100",E909/D909*100),"-")</f>
        <v>-</v>
      </c>
    </row>
    <row r="910" spans="1:6" ht="24" x14ac:dyDescent="0.2">
      <c r="A910" s="70" t="s">
        <v>1748</v>
      </c>
      <c r="B910" s="65" t="s">
        <v>1749</v>
      </c>
      <c r="C910" s="275" t="s">
        <v>1748</v>
      </c>
      <c r="D910" s="192">
        <v>0</v>
      </c>
      <c r="E910" s="192">
        <v>0</v>
      </c>
      <c r="F910" s="71" t="str">
        <f t="shared" si="17"/>
        <v>-</v>
      </c>
    </row>
    <row r="911" spans="1:6" ht="12.75" customHeight="1" x14ac:dyDescent="0.2">
      <c r="A911" s="70">
        <v>84312</v>
      </c>
      <c r="B911" s="65" t="s">
        <v>1750</v>
      </c>
      <c r="C911" s="275" t="s">
        <v>1751</v>
      </c>
      <c r="D911" s="192">
        <v>0</v>
      </c>
      <c r="E911" s="192">
        <v>0</v>
      </c>
      <c r="F911" s="71" t="str">
        <f t="shared" si="17"/>
        <v>-</v>
      </c>
    </row>
    <row r="912" spans="1:6" ht="24" x14ac:dyDescent="0.2">
      <c r="A912" s="70">
        <v>84431</v>
      </c>
      <c r="B912" s="65" t="s">
        <v>1752</v>
      </c>
      <c r="C912" s="275" t="s">
        <v>1753</v>
      </c>
      <c r="D912" s="192">
        <v>0</v>
      </c>
      <c r="E912" s="192">
        <v>0</v>
      </c>
      <c r="F912" s="71" t="str">
        <f t="shared" si="17"/>
        <v>-</v>
      </c>
    </row>
    <row r="913" spans="1:6" ht="24" x14ac:dyDescent="0.2">
      <c r="A913" s="70">
        <v>84432</v>
      </c>
      <c r="B913" s="65" t="s">
        <v>1754</v>
      </c>
      <c r="C913" s="275" t="s">
        <v>1755</v>
      </c>
      <c r="D913" s="192">
        <v>0</v>
      </c>
      <c r="E913" s="192">
        <v>0</v>
      </c>
      <c r="F913" s="71" t="str">
        <f t="shared" si="17"/>
        <v>-</v>
      </c>
    </row>
    <row r="914" spans="1:6" ht="24" x14ac:dyDescent="0.2">
      <c r="A914" s="70" t="s">
        <v>1756</v>
      </c>
      <c r="B914" s="65" t="s">
        <v>1757</v>
      </c>
      <c r="C914" s="275" t="s">
        <v>1756</v>
      </c>
      <c r="D914" s="192">
        <v>0</v>
      </c>
      <c r="E914" s="192">
        <v>0</v>
      </c>
      <c r="F914" s="71" t="str">
        <f t="shared" si="17"/>
        <v>-</v>
      </c>
    </row>
    <row r="915" spans="1:6" ht="24" x14ac:dyDescent="0.2">
      <c r="A915" s="70">
        <v>84442</v>
      </c>
      <c r="B915" s="65" t="s">
        <v>1758</v>
      </c>
      <c r="C915" s="275" t="s">
        <v>1759</v>
      </c>
      <c r="D915" s="192">
        <v>0</v>
      </c>
      <c r="E915" s="192">
        <v>0</v>
      </c>
      <c r="F915" s="71" t="str">
        <f t="shared" si="17"/>
        <v>-</v>
      </c>
    </row>
    <row r="916" spans="1:6" ht="24" x14ac:dyDescent="0.2">
      <c r="A916" s="70">
        <v>84452</v>
      </c>
      <c r="B916" s="182" t="s">
        <v>1760</v>
      </c>
      <c r="C916" s="275" t="s">
        <v>1761</v>
      </c>
      <c r="D916" s="192">
        <v>0</v>
      </c>
      <c r="E916" s="192">
        <v>0</v>
      </c>
      <c r="F916" s="71" t="str">
        <f t="shared" si="17"/>
        <v>-</v>
      </c>
    </row>
    <row r="917" spans="1:6" ht="24" x14ac:dyDescent="0.2">
      <c r="A917" s="70" t="s">
        <v>1762</v>
      </c>
      <c r="B917" s="182" t="s">
        <v>1763</v>
      </c>
      <c r="C917" s="275" t="s">
        <v>1762</v>
      </c>
      <c r="D917" s="192">
        <v>0</v>
      </c>
      <c r="E917" s="192">
        <v>0</v>
      </c>
      <c r="F917" s="71" t="str">
        <f t="shared" si="17"/>
        <v>-</v>
      </c>
    </row>
    <row r="918" spans="1:6" ht="12.75" customHeight="1" x14ac:dyDescent="0.2">
      <c r="A918" s="70">
        <v>84461</v>
      </c>
      <c r="B918" s="65" t="s">
        <v>1764</v>
      </c>
      <c r="C918" s="275" t="s">
        <v>1765</v>
      </c>
      <c r="D918" s="192">
        <v>0</v>
      </c>
      <c r="E918" s="192">
        <v>0</v>
      </c>
      <c r="F918" s="71" t="str">
        <f t="shared" si="17"/>
        <v>-</v>
      </c>
    </row>
    <row r="919" spans="1:6" ht="12.75" customHeight="1" x14ac:dyDescent="0.2">
      <c r="A919" s="70">
        <v>84462</v>
      </c>
      <c r="B919" s="65" t="s">
        <v>1766</v>
      </c>
      <c r="C919" s="275" t="s">
        <v>1767</v>
      </c>
      <c r="D919" s="192">
        <v>0</v>
      </c>
      <c r="E919" s="192">
        <v>0</v>
      </c>
      <c r="F919" s="71" t="str">
        <f t="shared" si="17"/>
        <v>-</v>
      </c>
    </row>
    <row r="920" spans="1:6" ht="12.75" customHeight="1" x14ac:dyDescent="0.2">
      <c r="A920" s="70" t="s">
        <v>1768</v>
      </c>
      <c r="B920" s="65" t="s">
        <v>1769</v>
      </c>
      <c r="C920" s="275" t="s">
        <v>1768</v>
      </c>
      <c r="D920" s="192">
        <v>0</v>
      </c>
      <c r="E920" s="192">
        <v>0</v>
      </c>
      <c r="F920" s="71" t="str">
        <f t="shared" si="17"/>
        <v>-</v>
      </c>
    </row>
    <row r="921" spans="1:6" ht="12.75" customHeight="1" x14ac:dyDescent="0.2">
      <c r="A921" s="70">
        <v>84472</v>
      </c>
      <c r="B921" s="65" t="s">
        <v>1770</v>
      </c>
      <c r="C921" s="275" t="s">
        <v>1771</v>
      </c>
      <c r="D921" s="192">
        <v>0</v>
      </c>
      <c r="E921" s="192">
        <v>0</v>
      </c>
      <c r="F921" s="71" t="str">
        <f t="shared" si="17"/>
        <v>-</v>
      </c>
    </row>
    <row r="922" spans="1:6" ht="12.75" customHeight="1" x14ac:dyDescent="0.2">
      <c r="A922" s="70">
        <v>84482</v>
      </c>
      <c r="B922" s="65" t="s">
        <v>1772</v>
      </c>
      <c r="C922" s="275" t="s">
        <v>1773</v>
      </c>
      <c r="D922" s="192">
        <v>0</v>
      </c>
      <c r="E922" s="192">
        <v>0</v>
      </c>
      <c r="F922" s="71" t="str">
        <f t="shared" si="17"/>
        <v>-</v>
      </c>
    </row>
    <row r="923" spans="1:6" ht="12.75" customHeight="1" x14ac:dyDescent="0.2">
      <c r="A923" s="70" t="s">
        <v>1774</v>
      </c>
      <c r="B923" s="65" t="s">
        <v>1775</v>
      </c>
      <c r="C923" s="275" t="s">
        <v>1774</v>
      </c>
      <c r="D923" s="192">
        <v>0</v>
      </c>
      <c r="E923" s="192">
        <v>0</v>
      </c>
      <c r="F923" s="71" t="str">
        <f t="shared" si="17"/>
        <v>-</v>
      </c>
    </row>
    <row r="924" spans="1:6" ht="24" x14ac:dyDescent="0.2">
      <c r="A924" s="70">
        <v>84532</v>
      </c>
      <c r="B924" s="65" t="s">
        <v>1776</v>
      </c>
      <c r="C924" s="275" t="s">
        <v>1777</v>
      </c>
      <c r="D924" s="192">
        <v>0</v>
      </c>
      <c r="E924" s="192">
        <v>0</v>
      </c>
      <c r="F924" s="71" t="str">
        <f t="shared" si="17"/>
        <v>-</v>
      </c>
    </row>
    <row r="925" spans="1:6" ht="12.75" customHeight="1" x14ac:dyDescent="0.2">
      <c r="A925" s="70">
        <v>84542</v>
      </c>
      <c r="B925" s="65" t="s">
        <v>1778</v>
      </c>
      <c r="C925" s="275" t="s">
        <v>1779</v>
      </c>
      <c r="D925" s="192">
        <v>0</v>
      </c>
      <c r="E925" s="192">
        <v>0</v>
      </c>
      <c r="F925" s="71" t="str">
        <f t="shared" si="17"/>
        <v>-</v>
      </c>
    </row>
    <row r="926" spans="1:6" ht="12.75" customHeight="1" x14ac:dyDescent="0.2">
      <c r="A926" s="70">
        <v>84552</v>
      </c>
      <c r="B926" s="65" t="s">
        <v>1780</v>
      </c>
      <c r="C926" s="275" t="s">
        <v>1781</v>
      </c>
      <c r="D926" s="192">
        <v>0</v>
      </c>
      <c r="E926" s="192">
        <v>0</v>
      </c>
      <c r="F926" s="71" t="str">
        <f t="shared" si="17"/>
        <v>-</v>
      </c>
    </row>
    <row r="927" spans="1:6" ht="12.75" customHeight="1" x14ac:dyDescent="0.2">
      <c r="A927" s="70">
        <v>84711</v>
      </c>
      <c r="B927" s="65" t="s">
        <v>1782</v>
      </c>
      <c r="C927" s="275" t="s">
        <v>1783</v>
      </c>
      <c r="D927" s="192">
        <v>0</v>
      </c>
      <c r="E927" s="192">
        <v>0</v>
      </c>
      <c r="F927" s="71" t="str">
        <f t="shared" si="17"/>
        <v>-</v>
      </c>
    </row>
    <row r="928" spans="1:6" ht="12.75" customHeight="1" x14ac:dyDescent="0.2">
      <c r="A928" s="70">
        <v>84712</v>
      </c>
      <c r="B928" s="65" t="s">
        <v>1784</v>
      </c>
      <c r="C928" s="275"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5" t="s">
        <v>1803</v>
      </c>
      <c r="D937" s="192">
        <v>0</v>
      </c>
      <c r="E937" s="192">
        <v>0</v>
      </c>
      <c r="F937" s="71" t="str">
        <f t="shared" si="17"/>
        <v>-</v>
      </c>
    </row>
    <row r="938" spans="1:6" ht="24" x14ac:dyDescent="0.2">
      <c r="A938" s="70">
        <v>84762</v>
      </c>
      <c r="B938" s="182" t="s">
        <v>1804</v>
      </c>
      <c r="C938" s="275" t="s">
        <v>1805</v>
      </c>
      <c r="D938" s="192">
        <v>0</v>
      </c>
      <c r="E938" s="192">
        <v>0</v>
      </c>
      <c r="F938" s="71" t="str">
        <f t="shared" si="17"/>
        <v>-</v>
      </c>
    </row>
    <row r="939" spans="1:6" ht="12" x14ac:dyDescent="0.2">
      <c r="A939" s="70" t="s">
        <v>1806</v>
      </c>
      <c r="B939" s="65" t="s">
        <v>1807</v>
      </c>
      <c r="C939" s="275" t="s">
        <v>1806</v>
      </c>
      <c r="D939" s="192">
        <v>0</v>
      </c>
      <c r="E939" s="192">
        <v>0</v>
      </c>
      <c r="F939" s="71" t="str">
        <f t="shared" si="17"/>
        <v>-</v>
      </c>
    </row>
    <row r="940" spans="1:6" ht="12" x14ac:dyDescent="0.2">
      <c r="A940" s="70" t="s">
        <v>1808</v>
      </c>
      <c r="B940" s="65" t="s">
        <v>1809</v>
      </c>
      <c r="C940" s="275" t="s">
        <v>1808</v>
      </c>
      <c r="D940" s="192">
        <v>0</v>
      </c>
      <c r="E940" s="192">
        <v>0</v>
      </c>
      <c r="F940" s="71" t="str">
        <f t="shared" si="17"/>
        <v>-</v>
      </c>
    </row>
    <row r="941" spans="1:6" ht="12.75" customHeight="1" x14ac:dyDescent="0.2">
      <c r="A941" s="70">
        <v>85412</v>
      </c>
      <c r="B941" s="65" t="s">
        <v>1810</v>
      </c>
      <c r="C941" s="275" t="s">
        <v>1811</v>
      </c>
      <c r="D941" s="192">
        <v>0</v>
      </c>
      <c r="E941" s="192">
        <v>0</v>
      </c>
      <c r="F941" s="71" t="str">
        <f t="shared" si="17"/>
        <v>-</v>
      </c>
    </row>
    <row r="942" spans="1:6" ht="24" x14ac:dyDescent="0.2">
      <c r="A942" s="70">
        <v>51212</v>
      </c>
      <c r="B942" s="182" t="s">
        <v>1812</v>
      </c>
      <c r="C942" s="275"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5" t="s">
        <v>1861</v>
      </c>
      <c r="D966" s="192">
        <v>0</v>
      </c>
      <c r="E966" s="192">
        <v>0</v>
      </c>
      <c r="F966" s="71" t="str">
        <f t="shared" si="17"/>
        <v>-</v>
      </c>
    </row>
    <row r="967" spans="1:6" ht="12" x14ac:dyDescent="0.2">
      <c r="A967" s="70">
        <v>51771</v>
      </c>
      <c r="B967" s="65" t="s">
        <v>1862</v>
      </c>
      <c r="C967" s="275" t="s">
        <v>1863</v>
      </c>
      <c r="D967" s="192">
        <v>0</v>
      </c>
      <c r="E967" s="192">
        <v>0</v>
      </c>
      <c r="F967" s="71" t="str">
        <f t="shared" si="17"/>
        <v>-</v>
      </c>
    </row>
    <row r="968" spans="1:6" ht="12" x14ac:dyDescent="0.2">
      <c r="A968" s="70">
        <v>51772</v>
      </c>
      <c r="B968" s="65" t="s">
        <v>1864</v>
      </c>
      <c r="C968" s="275" t="s">
        <v>1865</v>
      </c>
      <c r="D968" s="192">
        <v>0</v>
      </c>
      <c r="E968" s="192">
        <v>0</v>
      </c>
      <c r="F968" s="71" t="str">
        <f t="shared" si="17"/>
        <v>-</v>
      </c>
    </row>
    <row r="969" spans="1:6" ht="24" x14ac:dyDescent="0.2">
      <c r="A969" s="70">
        <v>54132</v>
      </c>
      <c r="B969" s="65" t="s">
        <v>1866</v>
      </c>
      <c r="C969" s="275"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5" t="s">
        <v>1877</v>
      </c>
      <c r="D974" s="192">
        <v>0</v>
      </c>
      <c r="E974" s="192">
        <v>0</v>
      </c>
      <c r="F974" s="71" t="str">
        <f t="shared" si="18"/>
        <v>-</v>
      </c>
    </row>
    <row r="975" spans="1:6" ht="24" x14ac:dyDescent="0.2">
      <c r="A975" s="70" t="s">
        <v>1878</v>
      </c>
      <c r="B975" s="65" t="s">
        <v>1879</v>
      </c>
      <c r="C975" s="275" t="s">
        <v>1878</v>
      </c>
      <c r="D975" s="192">
        <v>0</v>
      </c>
      <c r="E975" s="192">
        <v>0</v>
      </c>
      <c r="F975" s="71" t="str">
        <f t="shared" si="18"/>
        <v>-</v>
      </c>
    </row>
    <row r="976" spans="1:6" ht="24" x14ac:dyDescent="0.2">
      <c r="A976" s="70">
        <v>54232</v>
      </c>
      <c r="B976" s="182" t="s">
        <v>1880</v>
      </c>
      <c r="C976" s="275" t="s">
        <v>1881</v>
      </c>
      <c r="D976" s="192">
        <v>0</v>
      </c>
      <c r="E976" s="192">
        <v>0</v>
      </c>
      <c r="F976" s="71" t="str">
        <f t="shared" si="18"/>
        <v>-</v>
      </c>
    </row>
    <row r="977" spans="1:6" ht="24" x14ac:dyDescent="0.2">
      <c r="A977" s="70">
        <v>54242</v>
      </c>
      <c r="B977" s="65" t="s">
        <v>1882</v>
      </c>
      <c r="C977" s="275" t="s">
        <v>1883</v>
      </c>
      <c r="D977" s="192">
        <v>0</v>
      </c>
      <c r="E977" s="192">
        <v>0</v>
      </c>
      <c r="F977" s="71" t="str">
        <f t="shared" si="18"/>
        <v>-</v>
      </c>
    </row>
    <row r="978" spans="1:6" ht="24" x14ac:dyDescent="0.2">
      <c r="A978" s="70" t="s">
        <v>1884</v>
      </c>
      <c r="B978" s="65" t="s">
        <v>1885</v>
      </c>
      <c r="C978" s="275" t="s">
        <v>1884</v>
      </c>
      <c r="D978" s="192">
        <v>0</v>
      </c>
      <c r="E978" s="192">
        <v>0</v>
      </c>
      <c r="F978" s="71" t="str">
        <f t="shared" si="18"/>
        <v>-</v>
      </c>
    </row>
    <row r="979" spans="1:6" ht="24" x14ac:dyDescent="0.2">
      <c r="A979" s="70">
        <v>54312</v>
      </c>
      <c r="B979" s="182" t="s">
        <v>1886</v>
      </c>
      <c r="C979" s="275" t="s">
        <v>1887</v>
      </c>
      <c r="D979" s="192">
        <v>0</v>
      </c>
      <c r="E979" s="192">
        <v>0</v>
      </c>
      <c r="F979" s="71" t="str">
        <f t="shared" si="18"/>
        <v>-</v>
      </c>
    </row>
    <row r="980" spans="1:6" ht="24" x14ac:dyDescent="0.2">
      <c r="A980" s="70">
        <v>54431</v>
      </c>
      <c r="B980" s="65" t="s">
        <v>1888</v>
      </c>
      <c r="C980" s="275" t="s">
        <v>1889</v>
      </c>
      <c r="D980" s="192">
        <v>0</v>
      </c>
      <c r="E980" s="192">
        <v>0</v>
      </c>
      <c r="F980" s="71" t="str">
        <f t="shared" si="18"/>
        <v>-</v>
      </c>
    </row>
    <row r="981" spans="1:6" ht="24" x14ac:dyDescent="0.2">
      <c r="A981" s="70">
        <v>54432</v>
      </c>
      <c r="B981" s="65" t="s">
        <v>1890</v>
      </c>
      <c r="C981" s="275" t="s">
        <v>1891</v>
      </c>
      <c r="D981" s="192">
        <v>0</v>
      </c>
      <c r="E981" s="192">
        <v>0</v>
      </c>
      <c r="F981" s="71" t="str">
        <f t="shared" si="18"/>
        <v>-</v>
      </c>
    </row>
    <row r="982" spans="1:6" ht="24" x14ac:dyDescent="0.2">
      <c r="A982" s="70" t="s">
        <v>1892</v>
      </c>
      <c r="B982" s="65" t="s">
        <v>1893</v>
      </c>
      <c r="C982" s="275" t="s">
        <v>1892</v>
      </c>
      <c r="D982" s="192">
        <v>0</v>
      </c>
      <c r="E982" s="192">
        <v>0</v>
      </c>
      <c r="F982" s="71" t="str">
        <f t="shared" si="18"/>
        <v>-</v>
      </c>
    </row>
    <row r="983" spans="1:6" ht="24" x14ac:dyDescent="0.2">
      <c r="A983" s="70">
        <v>54442</v>
      </c>
      <c r="B983" s="65" t="s">
        <v>1894</v>
      </c>
      <c r="C983" s="275" t="s">
        <v>1895</v>
      </c>
      <c r="D983" s="192">
        <v>0</v>
      </c>
      <c r="E983" s="192">
        <v>0</v>
      </c>
      <c r="F983" s="71" t="str">
        <f t="shared" si="18"/>
        <v>-</v>
      </c>
    </row>
    <row r="984" spans="1:6" ht="24" x14ac:dyDescent="0.2">
      <c r="A984" s="70">
        <v>54452</v>
      </c>
      <c r="B984" s="65" t="s">
        <v>1896</v>
      </c>
      <c r="C984" s="275" t="s">
        <v>1897</v>
      </c>
      <c r="D984" s="192">
        <v>0</v>
      </c>
      <c r="E984" s="192">
        <v>0</v>
      </c>
      <c r="F984" s="71" t="str">
        <f t="shared" si="18"/>
        <v>-</v>
      </c>
    </row>
    <row r="985" spans="1:6" ht="24" x14ac:dyDescent="0.2">
      <c r="A985" s="70" t="s">
        <v>1898</v>
      </c>
      <c r="B985" s="65" t="s">
        <v>1899</v>
      </c>
      <c r="C985" s="275" t="s">
        <v>1898</v>
      </c>
      <c r="D985" s="192">
        <v>0</v>
      </c>
      <c r="E985" s="192">
        <v>0</v>
      </c>
      <c r="F985" s="71" t="str">
        <f t="shared" si="18"/>
        <v>-</v>
      </c>
    </row>
    <row r="986" spans="1:6" ht="24" x14ac:dyDescent="0.2">
      <c r="A986" s="70">
        <v>54461</v>
      </c>
      <c r="B986" s="65" t="s">
        <v>1900</v>
      </c>
      <c r="C986" s="275" t="s">
        <v>1901</v>
      </c>
      <c r="D986" s="192">
        <v>0</v>
      </c>
      <c r="E986" s="192">
        <v>0</v>
      </c>
      <c r="F986" s="71" t="str">
        <f t="shared" si="18"/>
        <v>-</v>
      </c>
    </row>
    <row r="987" spans="1:6" ht="24" x14ac:dyDescent="0.2">
      <c r="A987" s="70">
        <v>54462</v>
      </c>
      <c r="B987" s="65" t="s">
        <v>1902</v>
      </c>
      <c r="C987" s="275" t="s">
        <v>1903</v>
      </c>
      <c r="D987" s="192">
        <v>0</v>
      </c>
      <c r="E987" s="192">
        <v>0</v>
      </c>
      <c r="F987" s="71" t="str">
        <f t="shared" si="18"/>
        <v>-</v>
      </c>
    </row>
    <row r="988" spans="1:6" ht="12" x14ac:dyDescent="0.2">
      <c r="A988" s="70" t="s">
        <v>1904</v>
      </c>
      <c r="B988" s="65" t="s">
        <v>1905</v>
      </c>
      <c r="C988" s="275" t="s">
        <v>1904</v>
      </c>
      <c r="D988" s="192">
        <v>0</v>
      </c>
      <c r="E988" s="192">
        <v>0</v>
      </c>
      <c r="F988" s="71" t="str">
        <f t="shared" si="18"/>
        <v>-</v>
      </c>
    </row>
    <row r="989" spans="1:6" ht="24" x14ac:dyDescent="0.2">
      <c r="A989" s="70">
        <v>54472</v>
      </c>
      <c r="B989" s="182" t="s">
        <v>1906</v>
      </c>
      <c r="C989" s="275" t="s">
        <v>1907</v>
      </c>
      <c r="D989" s="192">
        <v>0</v>
      </c>
      <c r="E989" s="192">
        <v>0</v>
      </c>
      <c r="F989" s="71" t="str">
        <f t="shared" si="18"/>
        <v>-</v>
      </c>
    </row>
    <row r="990" spans="1:6" ht="24" x14ac:dyDescent="0.2">
      <c r="A990" s="70">
        <v>54482</v>
      </c>
      <c r="B990" s="182" t="s">
        <v>1908</v>
      </c>
      <c r="C990" s="275" t="s">
        <v>1909</v>
      </c>
      <c r="D990" s="192">
        <v>0</v>
      </c>
      <c r="E990" s="192">
        <v>0</v>
      </c>
      <c r="F990" s="71" t="str">
        <f t="shared" si="18"/>
        <v>-</v>
      </c>
    </row>
    <row r="991" spans="1:6" ht="24" x14ac:dyDescent="0.2">
      <c r="A991" s="70" t="s">
        <v>1910</v>
      </c>
      <c r="B991" s="182" t="s">
        <v>1911</v>
      </c>
      <c r="C991" s="275" t="s">
        <v>1910</v>
      </c>
      <c r="D991" s="192">
        <v>0</v>
      </c>
      <c r="E991" s="192">
        <v>0</v>
      </c>
      <c r="F991" s="71" t="str">
        <f t="shared" si="18"/>
        <v>-</v>
      </c>
    </row>
    <row r="992" spans="1:6" ht="24" x14ac:dyDescent="0.2">
      <c r="A992" s="70">
        <v>54532</v>
      </c>
      <c r="B992" s="65" t="s">
        <v>1912</v>
      </c>
      <c r="C992" s="275" t="s">
        <v>1913</v>
      </c>
      <c r="D992" s="192">
        <v>0</v>
      </c>
      <c r="E992" s="192">
        <v>0</v>
      </c>
      <c r="F992" s="71" t="str">
        <f t="shared" si="18"/>
        <v>-</v>
      </c>
    </row>
    <row r="993" spans="1:6" ht="12.75" customHeight="1" x14ac:dyDescent="0.2">
      <c r="A993" s="70">
        <v>54542</v>
      </c>
      <c r="B993" s="65" t="s">
        <v>1914</v>
      </c>
      <c r="C993" s="275" t="s">
        <v>1915</v>
      </c>
      <c r="D993" s="192">
        <v>0</v>
      </c>
      <c r="E993" s="192">
        <v>0</v>
      </c>
      <c r="F993" s="71" t="str">
        <f t="shared" si="18"/>
        <v>-</v>
      </c>
    </row>
    <row r="994" spans="1:6" ht="24" x14ac:dyDescent="0.2">
      <c r="A994" s="70">
        <v>54552</v>
      </c>
      <c r="B994" s="65" t="s">
        <v>1916</v>
      </c>
      <c r="C994" s="275" t="s">
        <v>1917</v>
      </c>
      <c r="D994" s="192">
        <v>0</v>
      </c>
      <c r="E994" s="192">
        <v>0</v>
      </c>
      <c r="F994" s="71" t="str">
        <f t="shared" si="18"/>
        <v>-</v>
      </c>
    </row>
    <row r="995" spans="1:6" ht="12.75" customHeight="1" x14ac:dyDescent="0.2">
      <c r="A995" s="70">
        <v>54711</v>
      </c>
      <c r="B995" s="65" t="s">
        <v>1918</v>
      </c>
      <c r="C995" s="275" t="s">
        <v>1919</v>
      </c>
      <c r="D995" s="192">
        <v>0</v>
      </c>
      <c r="E995" s="192">
        <v>0</v>
      </c>
      <c r="F995" s="71" t="str">
        <f t="shared" si="18"/>
        <v>-</v>
      </c>
    </row>
    <row r="996" spans="1:6" ht="12.75" customHeight="1" x14ac:dyDescent="0.2">
      <c r="A996" s="70">
        <v>54712</v>
      </c>
      <c r="B996" s="65" t="s">
        <v>1920</v>
      </c>
      <c r="C996" s="275" t="s">
        <v>1921</v>
      </c>
      <c r="D996" s="192">
        <v>0</v>
      </c>
      <c r="E996" s="192">
        <v>0</v>
      </c>
      <c r="F996" s="71" t="str">
        <f t="shared" si="18"/>
        <v>-</v>
      </c>
    </row>
    <row r="997" spans="1:6" ht="12.75" customHeight="1" x14ac:dyDescent="0.2">
      <c r="A997" s="70">
        <v>54721</v>
      </c>
      <c r="B997" s="65" t="s">
        <v>1922</v>
      </c>
      <c r="C997" s="275" t="s">
        <v>1923</v>
      </c>
      <c r="D997" s="192">
        <v>0</v>
      </c>
      <c r="E997" s="192">
        <v>0</v>
      </c>
      <c r="F997" s="71" t="str">
        <f t="shared" si="18"/>
        <v>-</v>
      </c>
    </row>
    <row r="998" spans="1:6" ht="12.75" customHeight="1" x14ac:dyDescent="0.2">
      <c r="A998" s="70">
        <v>54722</v>
      </c>
      <c r="B998" s="65" t="s">
        <v>1924</v>
      </c>
      <c r="C998" s="275" t="s">
        <v>1925</v>
      </c>
      <c r="D998" s="192">
        <v>0</v>
      </c>
      <c r="E998" s="192">
        <v>0</v>
      </c>
      <c r="F998" s="71" t="str">
        <f t="shared" si="18"/>
        <v>-</v>
      </c>
    </row>
    <row r="999" spans="1:6" ht="12.75" customHeight="1" x14ac:dyDescent="0.2">
      <c r="A999" s="70">
        <v>54731</v>
      </c>
      <c r="B999" s="65" t="s">
        <v>1926</v>
      </c>
      <c r="C999" s="275" t="s">
        <v>1927</v>
      </c>
      <c r="D999" s="192">
        <v>0</v>
      </c>
      <c r="E999" s="192">
        <v>0</v>
      </c>
      <c r="F999" s="71" t="str">
        <f t="shared" si="18"/>
        <v>-</v>
      </c>
    </row>
    <row r="1000" spans="1:6" ht="12.75" customHeight="1" x14ac:dyDescent="0.2">
      <c r="A1000" s="70">
        <v>54732</v>
      </c>
      <c r="B1000" s="65" t="s">
        <v>1928</v>
      </c>
      <c r="C1000" s="275" t="s">
        <v>1929</v>
      </c>
      <c r="D1000" s="192">
        <v>0</v>
      </c>
      <c r="E1000" s="192">
        <v>0</v>
      </c>
      <c r="F1000" s="71" t="str">
        <f t="shared" si="18"/>
        <v>-</v>
      </c>
    </row>
    <row r="1001" spans="1:6" ht="12.75" customHeight="1" x14ac:dyDescent="0.2">
      <c r="A1001" s="70">
        <v>54741</v>
      </c>
      <c r="B1001" s="65" t="s">
        <v>1930</v>
      </c>
      <c r="C1001" s="275" t="s">
        <v>1931</v>
      </c>
      <c r="D1001" s="192">
        <v>0</v>
      </c>
      <c r="E1001" s="192">
        <v>0</v>
      </c>
      <c r="F1001" s="71" t="str">
        <f t="shared" si="18"/>
        <v>-</v>
      </c>
    </row>
    <row r="1002" spans="1:6" ht="12.75" customHeight="1" x14ac:dyDescent="0.2">
      <c r="A1002" s="70">
        <v>54742</v>
      </c>
      <c r="B1002" s="65" t="s">
        <v>1932</v>
      </c>
      <c r="C1002" s="275" t="s">
        <v>1933</v>
      </c>
      <c r="D1002" s="192">
        <v>0</v>
      </c>
      <c r="E1002" s="192">
        <v>0</v>
      </c>
      <c r="F1002" s="71" t="str">
        <f t="shared" si="18"/>
        <v>-</v>
      </c>
    </row>
    <row r="1003" spans="1:6" ht="24" x14ac:dyDescent="0.2">
      <c r="A1003" s="70">
        <v>54751</v>
      </c>
      <c r="B1003" s="65" t="s">
        <v>1934</v>
      </c>
      <c r="C1003" s="275" t="s">
        <v>1935</v>
      </c>
      <c r="D1003" s="192">
        <v>0</v>
      </c>
      <c r="E1003" s="192">
        <v>0</v>
      </c>
      <c r="F1003" s="71" t="str">
        <f t="shared" si="18"/>
        <v>-</v>
      </c>
    </row>
    <row r="1004" spans="1:6" ht="24" x14ac:dyDescent="0.2">
      <c r="A1004" s="70">
        <v>54752</v>
      </c>
      <c r="B1004" s="65" t="s">
        <v>1936</v>
      </c>
      <c r="C1004" s="275" t="s">
        <v>1937</v>
      </c>
      <c r="D1004" s="192">
        <v>0</v>
      </c>
      <c r="E1004" s="192">
        <v>0</v>
      </c>
      <c r="F1004" s="71" t="str">
        <f t="shared" si="18"/>
        <v>-</v>
      </c>
    </row>
    <row r="1005" spans="1:6" ht="24" x14ac:dyDescent="0.2">
      <c r="A1005" s="70">
        <v>54761</v>
      </c>
      <c r="B1005" s="65" t="s">
        <v>1938</v>
      </c>
      <c r="C1005" s="275" t="s">
        <v>1939</v>
      </c>
      <c r="D1005" s="192">
        <v>0</v>
      </c>
      <c r="E1005" s="192">
        <v>0</v>
      </c>
      <c r="F1005" s="71" t="str">
        <f t="shared" si="18"/>
        <v>-</v>
      </c>
    </row>
    <row r="1006" spans="1:6" ht="24" x14ac:dyDescent="0.2">
      <c r="A1006" s="70">
        <v>54762</v>
      </c>
      <c r="B1006" s="65" t="s">
        <v>1940</v>
      </c>
      <c r="C1006" s="275" t="s">
        <v>1941</v>
      </c>
      <c r="D1006" s="192">
        <v>0</v>
      </c>
      <c r="E1006" s="192">
        <v>0</v>
      </c>
      <c r="F1006" s="71" t="str">
        <f t="shared" si="18"/>
        <v>-</v>
      </c>
    </row>
    <row r="1007" spans="1:6" ht="24" x14ac:dyDescent="0.2">
      <c r="A1007" s="70">
        <v>54771</v>
      </c>
      <c r="B1007" s="65" t="s">
        <v>1942</v>
      </c>
      <c r="C1007" s="275" t="s">
        <v>1943</v>
      </c>
      <c r="D1007" s="192">
        <v>0</v>
      </c>
      <c r="E1007" s="192">
        <v>0</v>
      </c>
      <c r="F1007" s="71" t="str">
        <f t="shared" si="18"/>
        <v>-</v>
      </c>
    </row>
    <row r="1008" spans="1:6" ht="24" x14ac:dyDescent="0.2">
      <c r="A1008" s="70">
        <v>54772</v>
      </c>
      <c r="B1008" s="65" t="s">
        <v>1944</v>
      </c>
      <c r="C1008" s="275" t="s">
        <v>1945</v>
      </c>
      <c r="D1008" s="192">
        <v>0</v>
      </c>
      <c r="E1008" s="192">
        <v>0</v>
      </c>
      <c r="F1008" s="71" t="str">
        <f t="shared" si="18"/>
        <v>-</v>
      </c>
    </row>
    <row r="1009" spans="1:6" ht="24" x14ac:dyDescent="0.2">
      <c r="A1009" s="73">
        <v>55312</v>
      </c>
      <c r="B1009" s="65" t="s">
        <v>1946</v>
      </c>
      <c r="C1009" s="276" t="s">
        <v>1947</v>
      </c>
      <c r="D1009" s="193">
        <v>0</v>
      </c>
      <c r="E1009" s="193">
        <v>0</v>
      </c>
      <c r="F1009" s="75" t="str">
        <f t="shared" si="18"/>
        <v>-</v>
      </c>
    </row>
    <row r="1010" spans="1:6" ht="20.100000000000001" customHeight="1" x14ac:dyDescent="0.2">
      <c r="A1010" s="362" t="s">
        <v>1948</v>
      </c>
      <c r="B1010" s="36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v>0</v>
      </c>
      <c r="E1012" s="279">
        <v>0</v>
      </c>
      <c r="F1012" s="71" t="str">
        <f t="shared" ref="F1012:F1019" si="19">IF(D1012&lt;&gt;0,IF(E1012/D1012&gt;=100,"&gt;&gt;100",E1012/D1012*100),"-")</f>
        <v>-</v>
      </c>
    </row>
    <row r="1013" spans="1:6" ht="24" x14ac:dyDescent="0.2">
      <c r="A1013" s="70" t="s">
        <v>1955</v>
      </c>
      <c r="B1013" s="65" t="s">
        <v>1956</v>
      </c>
      <c r="C1013" s="275" t="s">
        <v>1955</v>
      </c>
      <c r="D1013" s="280">
        <v>0</v>
      </c>
      <c r="E1013" s="280">
        <v>0</v>
      </c>
      <c r="F1013" s="71" t="str">
        <f t="shared" si="19"/>
        <v>-</v>
      </c>
    </row>
    <row r="1014" spans="1:6" ht="24" x14ac:dyDescent="0.2">
      <c r="A1014" s="70" t="s">
        <v>1957</v>
      </c>
      <c r="B1014" s="65" t="s">
        <v>1958</v>
      </c>
      <c r="C1014" s="275" t="s">
        <v>1957</v>
      </c>
      <c r="D1014" s="280">
        <v>0</v>
      </c>
      <c r="E1014" s="280">
        <v>0</v>
      </c>
      <c r="F1014" s="71" t="str">
        <f t="shared" si="19"/>
        <v>-</v>
      </c>
    </row>
    <row r="1015" spans="1:6" ht="24" x14ac:dyDescent="0.2">
      <c r="A1015" s="70">
        <v>26454</v>
      </c>
      <c r="B1015" s="65" t="s">
        <v>1959</v>
      </c>
      <c r="C1015" s="275" t="s">
        <v>1960</v>
      </c>
      <c r="D1015" s="280">
        <v>0</v>
      </c>
      <c r="E1015" s="280">
        <v>0</v>
      </c>
      <c r="F1015" s="71" t="str">
        <f t="shared" si="19"/>
        <v>-</v>
      </c>
    </row>
    <row r="1016" spans="1:6" ht="12.75" customHeight="1" x14ac:dyDescent="0.2">
      <c r="A1016" s="70" t="s">
        <v>1961</v>
      </c>
      <c r="B1016" s="65" t="s">
        <v>1962</v>
      </c>
      <c r="C1016" s="275" t="s">
        <v>1961</v>
      </c>
      <c r="D1016" s="280">
        <v>0</v>
      </c>
      <c r="E1016" s="280">
        <v>0</v>
      </c>
      <c r="F1016" s="71" t="str">
        <f t="shared" si="19"/>
        <v>-</v>
      </c>
    </row>
    <row r="1017" spans="1:6" ht="36" x14ac:dyDescent="0.2">
      <c r="A1017" s="70" t="s">
        <v>1963</v>
      </c>
      <c r="B1017" s="65" t="s">
        <v>1964</v>
      </c>
      <c r="C1017" s="275" t="s">
        <v>1965</v>
      </c>
      <c r="D1017" s="280">
        <v>0</v>
      </c>
      <c r="E1017" s="280">
        <v>0</v>
      </c>
      <c r="F1017" s="71" t="str">
        <f t="shared" si="19"/>
        <v>-</v>
      </c>
    </row>
    <row r="1018" spans="1:6" ht="12.75" customHeight="1" x14ac:dyDescent="0.2">
      <c r="A1018" s="70" t="s">
        <v>1966</v>
      </c>
      <c r="B1018" s="65" t="s">
        <v>1967</v>
      </c>
      <c r="C1018" s="275" t="s">
        <v>1966</v>
      </c>
      <c r="D1018" s="280">
        <v>0</v>
      </c>
      <c r="E1018" s="280">
        <v>0</v>
      </c>
      <c r="F1018" s="71" t="str">
        <f t="shared" si="19"/>
        <v>-</v>
      </c>
    </row>
    <row r="1019" spans="1:6" ht="24" x14ac:dyDescent="0.2">
      <c r="A1019" s="73">
        <v>26534</v>
      </c>
      <c r="B1019" s="74" t="s">
        <v>1968</v>
      </c>
      <c r="C1019" s="276" t="s">
        <v>1969</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0"/>
      <c r="E1021" s="361"/>
      <c r="F1021" s="51"/>
    </row>
    <row r="1022" spans="1:6" ht="15" customHeight="1" x14ac:dyDescent="0.2">
      <c r="A1022" s="140"/>
      <c r="B1022" s="163"/>
      <c r="C1022" s="173"/>
      <c r="D1022" s="360"/>
      <c r="E1022" s="36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2"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1989</v>
      </c>
      <c r="E3" s="304" t="s">
        <v>1990</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2130</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59" t="s">
        <v>2132</v>
      </c>
      <c r="D6" s="180">
        <f>D7+D69</f>
        <v>69734701.670000002</v>
      </c>
      <c r="E6" s="180">
        <f>E7+E69</f>
        <v>64456474.969999999</v>
      </c>
      <c r="F6" s="181">
        <f t="shared" ref="F6:F37" si="0">IF(D6&gt;0,IF(E6/D6&gt;=100,"&gt;&gt;100",E6/D6*100),"-")</f>
        <v>92.430989774678125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D8+D12+D51+D52+D56+D63</f>
        <v>11780403.01</v>
      </c>
      <c r="E7" s="79">
        <f>E8+E12+E51+E52+E56+E63</f>
        <v>13027517.370000001</v>
      </c>
      <c r="F7" s="71">
        <f t="shared" si="0"/>
        <v>110.58634716436582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0.4</v>
      </c>
      <c r="E8" s="79">
        <f>E9+E10-E11</f>
        <v>0.4</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0.4</v>
      </c>
      <c r="E9" s="192">
        <v>0.4</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D13+D19+D29+D35+D41+D45</f>
        <v>10000607.639999999</v>
      </c>
      <c r="E12" s="79">
        <f>E13+E19+E29+E35+E41+E45</f>
        <v>9498448.1400000006</v>
      </c>
      <c r="F12" s="71">
        <f t="shared" si="0"/>
        <v>94.978710113658664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SUM(D14:D17)-D18</f>
        <v>7027582.71</v>
      </c>
      <c r="E13" s="79">
        <f>SUM(E14:E17)-E18</f>
        <v>6900718.2300000004</v>
      </c>
      <c r="F13" s="71">
        <f t="shared" si="0"/>
        <v>98.194763615951814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6724473.4699999997</v>
      </c>
      <c r="E15" s="192">
        <v>6724473.4699999997</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1922481.94</v>
      </c>
      <c r="E17" s="192">
        <v>1922481.94</v>
      </c>
      <c r="F17" s="71">
        <f t="shared" si="0"/>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1619372.7</v>
      </c>
      <c r="E18" s="192">
        <v>1746237.18</v>
      </c>
      <c r="F18" s="71">
        <f t="shared" si="0"/>
        <v>107.83417430712522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SUM(D20:D27)-D28</f>
        <v>817600.71</v>
      </c>
      <c r="E19" s="79">
        <f>SUM(E20:E27)-E28</f>
        <v>555168.5400000005</v>
      </c>
      <c r="F19" s="71">
        <f t="shared" si="0"/>
        <v>67.902159722928872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3147424.54</v>
      </c>
      <c r="E20" s="192">
        <v>3172399.85</v>
      </c>
      <c r="F20" s="71">
        <f t="shared" si="0"/>
        <v>100.79351576765683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227787.36</v>
      </c>
      <c r="E21" s="192">
        <v>255495.7</v>
      </c>
      <c r="F21" s="71">
        <f t="shared" si="0"/>
        <v>112.16412534918531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192289.83</v>
      </c>
      <c r="E22" s="192">
        <v>194214.83</v>
      </c>
      <c r="F22" s="71">
        <f t="shared" si="0"/>
        <v>101.00109298552087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4175.3100000000004</v>
      </c>
      <c r="E24" s="192">
        <v>4175.3100000000004</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36240.550000000003</v>
      </c>
      <c r="E26" s="192">
        <v>36871.79</v>
      </c>
      <c r="F26" s="71">
        <f t="shared" si="0"/>
        <v>101.74180579488998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2790316.88</v>
      </c>
      <c r="E28" s="192">
        <v>3107988.94</v>
      </c>
      <c r="F28" s="71">
        <f t="shared" si="0"/>
        <v>111.38480228811862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SUM(D30:D33)-D34</f>
        <v>261.27000000001863</v>
      </c>
      <c r="E29" s="79">
        <f>SUM(E30:E33)-E34</f>
        <v>0</v>
      </c>
      <c r="F29" s="71">
        <f t="shared" si="0"/>
        <v>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228062.42</v>
      </c>
      <c r="E30" s="192">
        <v>228062.42</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227801.15</v>
      </c>
      <c r="E34" s="192">
        <v>228062.42</v>
      </c>
      <c r="F34" s="71">
        <f t="shared" si="0"/>
        <v>100.11469213390716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SUM(D36:D39)-D40</f>
        <v>1129.05</v>
      </c>
      <c r="E35" s="79">
        <f>SUM(E36:E39)-E40</f>
        <v>1129.05</v>
      </c>
      <c r="F35" s="71">
        <f t="shared" si="0"/>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1170.25</v>
      </c>
      <c r="E37" s="192">
        <v>1170.25</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41.2</v>
      </c>
      <c r="E40" s="192">
        <v>41.2</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SUM(D46:D49)-D50</f>
        <v>2154033.9</v>
      </c>
      <c r="E45" s="79">
        <f>SUM(E46:E49)-E50</f>
        <v>2041432.3199999998</v>
      </c>
      <c r="F45" s="71">
        <f t="shared" si="1"/>
        <v>94.772525167779392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3150352.83</v>
      </c>
      <c r="E47" s="192">
        <v>3788806.09</v>
      </c>
      <c r="F47" s="71">
        <f t="shared" si="1"/>
        <v>120.26608746551095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996318.93</v>
      </c>
      <c r="E50" s="192">
        <v>1747373.77</v>
      </c>
      <c r="F50" s="71">
        <f t="shared" si="1"/>
        <v>175.38297400411733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38111.279999999999</v>
      </c>
      <c r="E54" s="192">
        <v>41913.26</v>
      </c>
      <c r="F54" s="71">
        <f t="shared" si="1"/>
        <v>109.97599660782844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38111.279999999999</v>
      </c>
      <c r="E55" s="192">
        <v>41913.26</v>
      </c>
      <c r="F55" s="71">
        <f t="shared" si="1"/>
        <v>109.97599660782844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SUM(D57:D62)</f>
        <v>1779794.97</v>
      </c>
      <c r="E56" s="79">
        <f>SUM(E57:E62)</f>
        <v>3529068.83</v>
      </c>
      <c r="F56" s="71">
        <f t="shared" si="1"/>
        <v>198.28513337128939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1779794.97</v>
      </c>
      <c r="E57" s="192">
        <v>3529068.83</v>
      </c>
      <c r="F57" s="71">
        <f t="shared" si="1"/>
        <v>198.28513337128939</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57954298.659999996</v>
      </c>
      <c r="E69" s="79">
        <f>E70+E82+E88+E119+E135+E147+E165+E171</f>
        <v>51428957.600000001</v>
      </c>
      <c r="F69" s="71">
        <f t="shared" si="1"/>
        <v>88.740540027441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2522779.2800000003</v>
      </c>
      <c r="E82" s="79">
        <f>SUM(E83:E85)-E86+E87</f>
        <v>3082084.93</v>
      </c>
      <c r="F82" s="71">
        <f t="shared" si="2"/>
        <v>122.1702173643982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2588.09</v>
      </c>
      <c r="E84" s="192">
        <v>2264.87</v>
      </c>
      <c r="F84" s="71">
        <f t="shared" si="2"/>
        <v>87.511253472638117</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6648.62</v>
      </c>
      <c r="E85" s="192">
        <v>6378.75</v>
      </c>
      <c r="F85" s="71">
        <f t="shared" si="2"/>
        <v>95.940962184633804</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4815.67</v>
      </c>
      <c r="E86" s="192">
        <v>4815.67</v>
      </c>
      <c r="F86" s="71">
        <f t="shared" si="2"/>
        <v>100</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2518358.2400000002</v>
      </c>
      <c r="E87" s="192">
        <v>3078256.98</v>
      </c>
      <c r="F87" s="71">
        <f t="shared" si="2"/>
        <v>122.23268838828902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43244485.979999997</v>
      </c>
      <c r="E147" s="79">
        <f>SUM(E148:E150)+SUM(E159:E163)-E164</f>
        <v>48346405.57</v>
      </c>
      <c r="F147" s="71">
        <f t="shared" si="4"/>
        <v>111.79785000186978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43244485.979999997</v>
      </c>
      <c r="E162" s="192">
        <v>48346405.57</v>
      </c>
      <c r="F162" s="71">
        <f t="shared" si="4"/>
        <v>111.79785000186978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14384.67</v>
      </c>
      <c r="E165" s="79">
        <f>SUM(E166:E169)-E170</f>
        <v>467.10000000000036</v>
      </c>
      <c r="F165" s="71">
        <f t="shared" si="4"/>
        <v>3.2472069223694415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14384.67</v>
      </c>
      <c r="E167" s="192">
        <v>14851.77</v>
      </c>
      <c r="F167" s="71">
        <f t="shared" si="5"/>
        <v>103.24720692236944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14384.67</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SUM(D172:D174)</f>
        <v>12172648.73</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12172648.73</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6" t="s">
        <v>2430</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69734701.669999987</v>
      </c>
      <c r="E176" s="79">
        <f>E177+E251</f>
        <v>64456474.969999999</v>
      </c>
      <c r="F176" s="71">
        <f t="shared" ref="F176:F207" si="6">IF(D176&gt;0,IF(E176/D176&gt;=100,"&gt;&gt;100",E176/D176*100),"-")</f>
        <v>92.430989774678153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15112597.289999999</v>
      </c>
      <c r="E177" s="79">
        <f>E178+E197+E203+E219+E247+E248</f>
        <v>19563326.460000001</v>
      </c>
      <c r="F177" s="71">
        <f t="shared" si="6"/>
        <v>129.45045834672672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12471909.77</v>
      </c>
      <c r="E178" s="79">
        <f>SUM(E179:E181)+E185+E186+SUM(E194:E196)</f>
        <v>16577571.59</v>
      </c>
      <c r="F178" s="71">
        <f t="shared" si="6"/>
        <v>132.91927135229747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1303282.3799999999</v>
      </c>
      <c r="E179" s="192">
        <v>1345883.29</v>
      </c>
      <c r="F179" s="71">
        <f t="shared" si="6"/>
        <v>103.26873981063108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280714.92</v>
      </c>
      <c r="E180" s="192">
        <v>234729.96</v>
      </c>
      <c r="F180" s="71">
        <f t="shared" si="6"/>
        <v>83.618626327378692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576.15</v>
      </c>
      <c r="E181" s="79">
        <f>SUM(E182:E184)</f>
        <v>607.20000000000005</v>
      </c>
      <c r="F181" s="71">
        <f t="shared" si="6"/>
        <v>105.38922155688624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576.15</v>
      </c>
      <c r="E184" s="192">
        <v>607.20000000000005</v>
      </c>
      <c r="F184" s="71">
        <f t="shared" si="6"/>
        <v>105.38922155688624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3644.84</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3644.84</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10864311.4</v>
      </c>
      <c r="E194" s="192">
        <v>14963594.119999999</v>
      </c>
      <c r="F194" s="71">
        <f t="shared" si="6"/>
        <v>137.73163865682272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23024.92</v>
      </c>
      <c r="E196" s="192">
        <v>29112.18</v>
      </c>
      <c r="F196" s="71">
        <f t="shared" si="6"/>
        <v>126.43770314945722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4455.5</v>
      </c>
      <c r="E197" s="79">
        <f>SUM(E198:E202)</f>
        <v>809</v>
      </c>
      <c r="F197" s="71">
        <f t="shared" si="6"/>
        <v>18.157333632588934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4455.5</v>
      </c>
      <c r="E199" s="192">
        <v>809</v>
      </c>
      <c r="F199" s="71">
        <f t="shared" si="6"/>
        <v>18.157333632588934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2636232.02</v>
      </c>
      <c r="E247" s="192">
        <v>2984945.87</v>
      </c>
      <c r="F247" s="71">
        <f t="shared" si="8"/>
        <v>113.22773744323158</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54622104.379999995</v>
      </c>
      <c r="E251" s="79">
        <f>+E252+E255-E264+E274+E291</f>
        <v>44893148.509999998</v>
      </c>
      <c r="F251" s="71">
        <f t="shared" si="8"/>
        <v>82.188610306339143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11780403.01</v>
      </c>
      <c r="E252" s="79">
        <f>E253-E254</f>
        <v>13027517.369999999</v>
      </c>
      <c r="F252" s="71">
        <f t="shared" si="8"/>
        <v>110.58634716436582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11780403.01</v>
      </c>
      <c r="E253" s="192">
        <v>13027517.369999999</v>
      </c>
      <c r="F253" s="71">
        <f t="shared" si="8"/>
        <v>110.58634716436582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42841701.369999997</v>
      </c>
      <c r="E255" s="79">
        <f>E256-E260</f>
        <v>31869275.98</v>
      </c>
      <c r="F255" s="71">
        <f t="shared" si="8"/>
        <v>74.388446212167793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42846156.869999997</v>
      </c>
      <c r="E256" s="79">
        <f>SUM(E257:E259)</f>
        <v>31870084.98</v>
      </c>
      <c r="F256" s="71">
        <f t="shared" si="8"/>
        <v>74.382598833070091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42846156.869999997</v>
      </c>
      <c r="E257" s="192">
        <v>31870084.98</v>
      </c>
      <c r="F257" s="71">
        <f t="shared" si="8"/>
        <v>74.382598833070091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4455.5</v>
      </c>
      <c r="E260" s="79">
        <f>SUM(E261:E263)</f>
        <v>809</v>
      </c>
      <c r="F260" s="71">
        <f t="shared" si="8"/>
        <v>18.157333632588934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4455.5</v>
      </c>
      <c r="E262" s="192">
        <v>809</v>
      </c>
      <c r="F262" s="71">
        <f t="shared" si="8"/>
        <v>18.157333632588934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3644.84</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3644.84</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71592801.579999998</v>
      </c>
      <c r="E297" s="79">
        <f>E298</f>
        <v>434552843.05000001</v>
      </c>
      <c r="F297" s="71">
        <f t="shared" si="9"/>
        <v>606.97840210152594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71592801.579999998</v>
      </c>
      <c r="E298" s="193">
        <v>434552843.05000001</v>
      </c>
      <c r="F298" s="75">
        <f t="shared" si="9"/>
        <v>606.97840210152594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43244485.979999997</v>
      </c>
      <c r="E303" s="192">
        <v>48346405.57</v>
      </c>
      <c r="F303" s="71">
        <f t="shared" si="10"/>
        <v>111.79785000186978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14384.67</v>
      </c>
      <c r="E305" s="192">
        <v>14384.67</v>
      </c>
      <c r="F305" s="71">
        <f t="shared" si="10"/>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467.1</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33434.800000000003</v>
      </c>
      <c r="E308" s="192">
        <v>45298.41</v>
      </c>
      <c r="F308" s="71">
        <f t="shared" si="10"/>
        <v>135.48282029502195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23009.54</v>
      </c>
      <c r="E309" s="192">
        <v>23236.59</v>
      </c>
      <c r="F309" s="71">
        <f t="shared" si="10"/>
        <v>100.98676462024012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2461913.9</v>
      </c>
      <c r="E311" s="192">
        <v>2753709.6</v>
      </c>
      <c r="F311" s="71">
        <f t="shared" si="10"/>
        <v>111.85239256336301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256012.38</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20257771.010000002</v>
      </c>
      <c r="E335" s="192">
        <v>48346405.57</v>
      </c>
      <c r="F335" s="71">
        <f t="shared" si="11"/>
        <v>238.65609669560575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1957402.81</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12471909.77</v>
      </c>
      <c r="E337" s="192">
        <v>14620168.779999999</v>
      </c>
      <c r="F337" s="71">
        <f t="shared" si="11"/>
        <v>117.22477992237752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4455.5</v>
      </c>
      <c r="E339" s="192">
        <v>809</v>
      </c>
      <c r="F339" s="71">
        <f t="shared" si="11"/>
        <v>18.157333632588934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23024.92</v>
      </c>
      <c r="E344" s="192">
        <v>29112.18</v>
      </c>
      <c r="F344" s="71">
        <f t="shared" si="11"/>
        <v>126.43770314945722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117632.64</v>
      </c>
      <c r="E367" s="192">
        <v>185868.97</v>
      </c>
      <c r="F367" s="71">
        <f t="shared" si="12"/>
        <v>158.00798995924941</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2490725.5699999998</v>
      </c>
      <c r="E379" s="192">
        <v>2768010.61</v>
      </c>
      <c r="F379" s="71">
        <f t="shared" si="12"/>
        <v>111.13270138387827</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27873.81</v>
      </c>
      <c r="E380" s="192">
        <v>31066.29</v>
      </c>
      <c r="F380" s="71">
        <f t="shared" si="12"/>
        <v>111.4533319987472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5.32</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0.01</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226309.09</v>
      </c>
      <c r="E387" s="192">
        <v>130213.04</v>
      </c>
      <c r="F387" s="71">
        <f t="shared" si="12"/>
        <v>57.537697668264229</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2817</v>
      </c>
      <c r="B391" s="283" t="s">
        <v>2818</v>
      </c>
      <c r="C391" s="284" t="s">
        <v>2817</v>
      </c>
      <c r="D391" s="285">
        <v>67485977.659999996</v>
      </c>
      <c r="E391" s="285">
        <v>74766987.989999995</v>
      </c>
      <c r="F391" s="261">
        <f t="shared" si="12"/>
        <v>110.78892324370307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2819</v>
      </c>
      <c r="B392" s="283" t="s">
        <v>2820</v>
      </c>
      <c r="C392" s="284" t="s">
        <v>2819</v>
      </c>
      <c r="D392" s="285">
        <v>3880514.83</v>
      </c>
      <c r="E392" s="285">
        <v>3437850.56</v>
      </c>
      <c r="F392" s="261">
        <f t="shared" si="12"/>
        <v>88.592640683195128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2821</v>
      </c>
      <c r="B393" s="283" t="s">
        <v>2822</v>
      </c>
      <c r="C393" s="284" t="s">
        <v>2821</v>
      </c>
      <c r="D393" s="285"/>
      <c r="E393" s="285">
        <v>47984932.590000004</v>
      </c>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2823</v>
      </c>
      <c r="B394" s="283" t="s">
        <v>2824</v>
      </c>
      <c r="C394" s="284" t="s">
        <v>2823</v>
      </c>
      <c r="D394" s="285"/>
      <c r="E394" s="285">
        <v>308232858.87</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2825</v>
      </c>
      <c r="B395" s="283" t="s">
        <v>2826</v>
      </c>
      <c r="C395" s="284" t="s">
        <v>2825</v>
      </c>
      <c r="D395" s="285"/>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2827</v>
      </c>
      <c r="B396" s="283" t="s">
        <v>2828</v>
      </c>
      <c r="C396" s="284" t="s">
        <v>2827</v>
      </c>
      <c r="D396" s="285"/>
      <c r="E396" s="285">
        <v>0</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4" t="s">
        <v>2829</v>
      </c>
      <c r="D397" s="193"/>
      <c r="E397" s="281">
        <v>0</v>
      </c>
      <c r="F397" s="286"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0" workbookViewId="0">
      <selection activeCell="D141" sqref="D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3" t="s">
        <v>2831</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2832</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D36+D39+D43+D50+D54+D60+D61+D66+D74</f>
        <v>17799532.100000001</v>
      </c>
      <c r="E35" s="60">
        <f>E36+E39+E43+E50+E54+E60+E61+E66+E74</f>
        <v>19488497.369999997</v>
      </c>
      <c r="F35" s="45">
        <f t="shared" si="0"/>
        <v>109.488818360568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SUM(D37:D38)</f>
        <v>17794398.940000001</v>
      </c>
      <c r="E36" s="60">
        <f>SUM(E37:E38)</f>
        <v>19488497.369999997</v>
      </c>
      <c r="F36" s="45">
        <f t="shared" si="0"/>
        <v>109.52040265991695</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724828.57</v>
      </c>
      <c r="E37" s="194">
        <v>243893.81</v>
      </c>
      <c r="F37" s="45">
        <f t="shared" ref="F37:F68" si="1">IF(D37&gt;0,IF(E37/D37&gt;=100,"&gt;&gt;100",E37/D37*100),"-")</f>
        <v>33.648481874824554</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17069570.370000001</v>
      </c>
      <c r="E38" s="194">
        <v>19244603.559999999</v>
      </c>
      <c r="F38" s="45">
        <f t="shared" si="1"/>
        <v>112.74216715977016</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5133.16</v>
      </c>
      <c r="E74" s="194">
        <v>0</v>
      </c>
      <c r="F74" s="45">
        <f t="shared" si="2"/>
        <v>0</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325511308.49000001</v>
      </c>
      <c r="E129" s="60">
        <f>E130+E133+SUM(E134:E140)</f>
        <v>387398211.63999999</v>
      </c>
      <c r="F129" s="45">
        <f t="shared" si="3"/>
        <v>119.01221295109052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39841436.25</v>
      </c>
      <c r="E130" s="60">
        <f>SUM(E131:E132)</f>
        <v>27809535.73</v>
      </c>
      <c r="F130" s="45">
        <f t="shared" si="3"/>
        <v>69.800535190294497</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39841436.25</v>
      </c>
      <c r="E132" s="194">
        <v>27809535.73</v>
      </c>
      <c r="F132" s="45">
        <f t="shared" si="3"/>
        <v>69.800535190294497</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3914456.83</v>
      </c>
      <c r="E135" s="194">
        <v>4091818.74</v>
      </c>
      <c r="F135" s="45">
        <f t="shared" si="4"/>
        <v>104.53094561270204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83071687.109999999</v>
      </c>
      <c r="E138" s="194">
        <v>101488346.73</v>
      </c>
      <c r="F138" s="45">
        <f t="shared" si="4"/>
        <v>122.16959864509968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198683728.30000001</v>
      </c>
      <c r="E140" s="194">
        <v>254008510.44</v>
      </c>
      <c r="F140" s="45">
        <f t="shared" si="4"/>
        <v>127.84565329701434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5" t="s">
        <v>3082</v>
      </c>
      <c r="D141" s="81">
        <f>D5+D22+D28+D35+D75+D82+D89+D107+D114+D129</f>
        <v>343310840.59000003</v>
      </c>
      <c r="E141" s="81">
        <f>E5+E22+E28+E35+E75+E82+E89+E107+E114+E129</f>
        <v>406886709.00999999</v>
      </c>
      <c r="F141" s="61">
        <f t="shared" si="4"/>
        <v>118.51845642588536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25" sqref="B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7" t="s">
        <v>3083</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3" t="s">
        <v>3084</v>
      </c>
      <c r="D5" s="58">
        <f>D6+D22</f>
        <v>0</v>
      </c>
      <c r="E5" s="82">
        <f>E6+E22</f>
        <v>1260759.3499999999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1232480.43</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SUM(D8:D13)</f>
        <v>0</v>
      </c>
      <c r="E7" s="83">
        <f>SUM(E8:E13)</f>
        <v>1232480.43</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1232480.43</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0"/>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0"/>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0"/>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0"/>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0"/>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0"/>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0</v>
      </c>
      <c r="E22" s="83">
        <f>E23+E30</f>
        <v>28278.92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SUM(D24:D29)</f>
        <v>0</v>
      </c>
      <c r="E23" s="83">
        <f>SUM(E24:E29)</f>
        <v>28278.92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28278.92</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0"/>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0"/>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0"/>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0"/>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0"/>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0"/>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0"/>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0"/>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4"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9" zoomScaleNormal="100" workbookViewId="0">
      <selection activeCell="D43" sqref="D4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0" t="s">
        <v>3153</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15112597.289999999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396317098.03000003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85874.36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391895839.55000001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16105263.189999999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6590537.4500000002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86260.05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117379239.39</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151433934.75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99928718.019999996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371886.7</v>
      </c>
      <c r="E16" s="31"/>
      <c r="F16" s="31"/>
      <c r="G16" s="31"/>
      <c r="H16" s="31"/>
      <c r="I16" s="31"/>
      <c r="J16" s="31"/>
      <c r="K16" s="31"/>
      <c r="L16" s="31"/>
      <c r="M16" s="31"/>
      <c r="N16" s="31"/>
      <c r="O16" s="31"/>
      <c r="P16" s="31"/>
      <c r="Q16" s="31"/>
      <c r="R16" s="31"/>
      <c r="S16" s="31"/>
      <c r="T16" s="31"/>
      <c r="U16" s="31"/>
    </row>
    <row r="17" spans="1:21" ht="12.75" customHeight="1" x14ac:dyDescent="0.2">
      <c r="A17" s="291" t="s">
        <v>2473</v>
      </c>
      <c r="B17" s="134" t="s">
        <v>3141</v>
      </c>
      <c r="C17" s="139" t="s">
        <v>3173</v>
      </c>
      <c r="D17" s="199">
        <v>2471245.9300000002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1" t="s">
        <v>2567</v>
      </c>
      <c r="B24" s="134" t="s">
        <v>3189</v>
      </c>
      <c r="C24" s="134" t="s">
        <v>3190</v>
      </c>
      <c r="D24" s="280">
        <v>1864138.19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391866368.85999995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82214.740000000005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387790177.72999996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16062662.279999999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6636522.4100000001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86229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117375594.55</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147334652.03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99928718.019999996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365799.44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2474892.4300000002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1" t="s">
        <v>2567</v>
      </c>
      <c r="B43" s="134" t="s">
        <v>3189</v>
      </c>
      <c r="C43" s="134" t="s">
        <v>3213</v>
      </c>
      <c r="D43" s="280">
        <v>1519083.96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19563326.460000098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1957402.81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1957402.81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1957402.81</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1957402.81</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0"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2567</v>
      </c>
      <c r="B103" s="289" t="s">
        <v>3189</v>
      </c>
      <c r="C103" s="289" t="s">
        <v>3291</v>
      </c>
      <c r="D103" s="280">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17605923.649999999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31533.39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14620168.779999999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809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7" t="s">
        <v>3299</v>
      </c>
      <c r="D109" s="281">
        <v>2953412.48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0" t="s">
        <v>3153</v>
      </c>
      <c r="B1" s="378"/>
      <c r="C1" s="378"/>
      <c r="D1" s="378"/>
      <c r="E1" s="51" t="s">
        <v>3300</v>
      </c>
      <c r="F1" s="51"/>
      <c r="G1" s="51"/>
      <c r="H1" s="51"/>
      <c r="I1" s="51"/>
      <c r="J1" s="51"/>
      <c r="K1" s="51"/>
      <c r="L1" s="51"/>
      <c r="M1" s="51"/>
      <c r="N1" s="51"/>
      <c r="O1" s="51"/>
      <c r="P1" s="51"/>
    </row>
    <row r="2" spans="1:17" ht="37.5" customHeight="1" x14ac:dyDescent="0.2">
      <c r="A2" s="380" t="s">
        <v>3301</v>
      </c>
      <c r="B2" s="378"/>
      <c r="C2" s="378"/>
      <c r="D2" s="378"/>
      <c r="E2" s="50" t="s">
        <v>3301</v>
      </c>
      <c r="F2" s="50" t="s">
        <v>3302</v>
      </c>
      <c r="G2" s="50" t="s">
        <v>3303</v>
      </c>
      <c r="H2" s="50" t="s">
        <v>3303</v>
      </c>
      <c r="I2" s="50" t="s">
        <v>3304</v>
      </c>
      <c r="J2" s="50" t="s">
        <v>1977</v>
      </c>
      <c r="K2" s="50" t="s">
        <v>3305</v>
      </c>
      <c r="L2" s="50" t="s">
        <v>1982</v>
      </c>
      <c r="M2" s="50" t="s">
        <v>3306</v>
      </c>
      <c r="N2" s="50" t="s">
        <v>3307</v>
      </c>
      <c r="O2" s="50" t="s">
        <v>3308</v>
      </c>
      <c r="Q2" s="298"/>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47096</v>
      </c>
      <c r="P3" s="51"/>
    </row>
    <row r="4" spans="1:17" ht="19.5" customHeight="1" x14ac:dyDescent="0.2">
      <c r="A4" s="384" t="s">
        <v>3312</v>
      </c>
      <c r="B4" s="385"/>
      <c r="C4" s="386"/>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3325</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3334</v>
      </c>
      <c r="B23" s="382"/>
      <c r="C23" s="383"/>
      <c r="D23" s="95"/>
      <c r="E23" s="51">
        <f>SUM(E24:E297)</f>
        <v>0</v>
      </c>
      <c r="F23" s="51">
        <f>SUM(F24:F297)</f>
        <v>3</v>
      </c>
      <c r="G23" s="51"/>
      <c r="H23" s="51"/>
      <c r="I23" s="51"/>
      <c r="J23" s="51"/>
      <c r="K23" s="51"/>
      <c r="L23" s="51"/>
      <c r="M23" s="51"/>
      <c r="N23" s="51"/>
      <c r="O23" s="51"/>
      <c r="P23" s="51"/>
    </row>
    <row r="24" spans="1:16" ht="22.5" x14ac:dyDescent="0.2">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3356</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3367</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3368</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3543</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3546</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3547</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3548</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3550</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3551</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Provjera</v>
      </c>
      <c r="C241" s="91" t="s">
        <v>3552</v>
      </c>
      <c r="D241" s="95"/>
      <c r="E241" s="51">
        <f t="shared" si="13"/>
        <v>0</v>
      </c>
      <c r="F241" s="51">
        <f t="shared" si="14"/>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2"/>
        <v>O.K.</v>
      </c>
      <c r="C242" s="91" t="s">
        <v>3553</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O.K.</v>
      </c>
      <c r="C243" s="91" t="s">
        <v>3554</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O.K.</v>
      </c>
      <c r="C244" s="91" t="s">
        <v>3555</v>
      </c>
      <c r="D244" s="95"/>
      <c r="E244" s="51">
        <f t="shared" si="13"/>
        <v>0</v>
      </c>
      <c r="F244" s="51">
        <f t="shared" si="14"/>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3557</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Provjera</v>
      </c>
      <c r="C247" s="91" t="s">
        <v>3558</v>
      </c>
      <c r="D247" s="95"/>
      <c r="E247" s="51">
        <f t="shared" si="13"/>
        <v>0</v>
      </c>
      <c r="F247" s="51">
        <f t="shared" si="14"/>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3607</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3653</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Videk</cp:lastModifiedBy>
  <cp:lastPrinted>2026-02-04T13:03:55Z</cp:lastPrinted>
  <dcterms:created xsi:type="dcterms:W3CDTF">2026-01-29T13:23:34Z</dcterms:created>
  <dcterms:modified xsi:type="dcterms:W3CDTF">2026-02-04T13:05:39Z</dcterms:modified>
</cp:coreProperties>
</file>